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W:\PRESUPUESTO 2024\EJECUCIONES\12_DICIEMBRE 2024\"/>
    </mc:Choice>
  </mc:AlternateContent>
  <xr:revisionPtr revIDLastSave="0" documentId="8_{2C34BE0F-857D-415F-93E7-3E952F976EF6}" xr6:coauthVersionLast="47" xr6:coauthVersionMax="47" xr10:uidLastSave="{00000000-0000-0000-0000-000000000000}"/>
  <bookViews>
    <workbookView xWindow="-120" yWindow="-120" windowWidth="20730" windowHeight="11040" firstSheet="9" activeTab="9" xr2:uid="{00000000-000D-0000-FFFF-FFFF00000000}"/>
  </bookViews>
  <sheets>
    <sheet name="EJECUCION  INGRESOS 2024 MAR" sheetId="6" r:id="rId1"/>
    <sheet name="EJECUCION  INGRESOS 2024 ABR" sheetId="7" r:id="rId2"/>
    <sheet name="EJECUCION  INGRESOS 2024 MAY" sheetId="8" r:id="rId3"/>
    <sheet name="EJECUCION  INGRESOS 2024 JUN" sheetId="9" r:id="rId4"/>
    <sheet name="EJECUCION  INGRESOS 2024 JUL" sheetId="10" r:id="rId5"/>
    <sheet name="EJECUCION  INGRESOS 2024 AGO" sheetId="11" r:id="rId6"/>
    <sheet name="EJECUCION  INGRESOS 2024 SEP" sheetId="12" r:id="rId7"/>
    <sheet name="EJECUCION  INGRESOS 2024 OCT" sheetId="13" r:id="rId8"/>
    <sheet name="EJECUCION  INGRESOS 2024 NOV" sheetId="16" r:id="rId9"/>
    <sheet name="EJECUCION  INGRESOS 2024 DIC" sheetId="18" r:id="rId10"/>
    <sheet name="EJECUCION  INGRESOS 2024 DIC." sheetId="20" state="hidden" r:id="rId11"/>
    <sheet name="BASE" sheetId="15" r:id="rId12"/>
  </sheets>
  <externalReferences>
    <externalReference r:id="rId13"/>
  </externalReferences>
  <definedNames>
    <definedName name="_xlnm.Print_Area" localSheetId="1">'EJECUCION  INGRESOS 2024 ABR'!$B$1:$K$42</definedName>
    <definedName name="_xlnm.Print_Area" localSheetId="5">'EJECUCION  INGRESOS 2024 AGO'!$B$1:$K$42</definedName>
    <definedName name="_xlnm.Print_Area" localSheetId="9">'EJECUCION  INGRESOS 2024 DIC'!$B$1:$K$42</definedName>
    <definedName name="_xlnm.Print_Area" localSheetId="10">'EJECUCION  INGRESOS 2024 DIC.'!$B$1:$K$42</definedName>
    <definedName name="_xlnm.Print_Area" localSheetId="4">'EJECUCION  INGRESOS 2024 JUL'!$B$1:$K$42</definedName>
    <definedName name="_xlnm.Print_Area" localSheetId="3">'EJECUCION  INGRESOS 2024 JUN'!$B$1:$K$42</definedName>
    <definedName name="_xlnm.Print_Area" localSheetId="0">'EJECUCION  INGRESOS 2024 MAR'!$B$1:$K$42</definedName>
    <definedName name="_xlnm.Print_Area" localSheetId="2">'EJECUCION  INGRESOS 2024 MAY'!$B$1:$K$42</definedName>
    <definedName name="_xlnm.Print_Area" localSheetId="8">'EJECUCION  INGRESOS 2024 NOV'!$B$1:$K$42</definedName>
    <definedName name="_xlnm.Print_Area" localSheetId="7">'EJECUCION  INGRESOS 2024 OCT'!$B$1:$K$42</definedName>
    <definedName name="_xlnm.Print_Area" localSheetId="6">'EJECUCION  INGRESOS 2024 SEP'!$B$1:$K$42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0" l="1"/>
  <c r="E9" i="20"/>
  <c r="F9" i="20"/>
  <c r="F8" i="20" s="1"/>
  <c r="H9" i="20"/>
  <c r="H8" i="20" s="1"/>
  <c r="E12" i="20"/>
  <c r="E13" i="20"/>
  <c r="F14" i="20"/>
  <c r="F12" i="20" s="1"/>
  <c r="H14" i="20"/>
  <c r="I14" i="20" s="1"/>
  <c r="E17" i="20"/>
  <c r="E16" i="20" s="1"/>
  <c r="E15" i="20" s="1"/>
  <c r="E18" i="20"/>
  <c r="F18" i="20"/>
  <c r="F15" i="20" s="1"/>
  <c r="G15" i="20" s="1"/>
  <c r="H18" i="20"/>
  <c r="H17" i="20" s="1"/>
  <c r="H16" i="20" s="1"/>
  <c r="H15" i="20" s="1"/>
  <c r="E19" i="20"/>
  <c r="E20" i="20"/>
  <c r="H20" i="20"/>
  <c r="H19" i="20" s="1"/>
  <c r="E21" i="20"/>
  <c r="F21" i="20" s="1"/>
  <c r="H21" i="20"/>
  <c r="I21" i="20"/>
  <c r="D24" i="20"/>
  <c r="E12" i="16"/>
  <c r="H11" i="16"/>
  <c r="G17" i="16"/>
  <c r="F14" i="16"/>
  <c r="I21" i="16"/>
  <c r="I14" i="16"/>
  <c r="I9" i="16"/>
  <c r="F21" i="16"/>
  <c r="H20" i="16"/>
  <c r="H19" i="16" s="1"/>
  <c r="F18" i="16"/>
  <c r="G18" i="16" s="1"/>
  <c r="E17" i="16"/>
  <c r="E16" i="16" s="1"/>
  <c r="E15" i="16" s="1"/>
  <c r="H8" i="16"/>
  <c r="F14" i="10"/>
  <c r="I9" i="13"/>
  <c r="I8" i="13" s="1"/>
  <c r="E21" i="13"/>
  <c r="F21" i="13" s="1"/>
  <c r="F20" i="13" s="1"/>
  <c r="E20" i="13"/>
  <c r="E19" i="13"/>
  <c r="E18" i="13"/>
  <c r="F18" i="13" s="1"/>
  <c r="F16" i="13" s="1"/>
  <c r="G16" i="13" s="1"/>
  <c r="E14" i="13"/>
  <c r="E13" i="13" s="1"/>
  <c r="E12" i="13" s="1"/>
  <c r="E9" i="13"/>
  <c r="E8" i="13" s="1"/>
  <c r="H17" i="13"/>
  <c r="H16" i="13" s="1"/>
  <c r="H15" i="13" s="1"/>
  <c r="F9" i="13"/>
  <c r="F8" i="13" s="1"/>
  <c r="H8" i="13"/>
  <c r="I21" i="12"/>
  <c r="I14" i="12"/>
  <c r="I9" i="12"/>
  <c r="F21" i="12"/>
  <c r="G21" i="12" s="1"/>
  <c r="K21" i="12" s="1"/>
  <c r="H20" i="12"/>
  <c r="F20" i="12"/>
  <c r="G20" i="12" s="1"/>
  <c r="H19" i="12"/>
  <c r="F19" i="12"/>
  <c r="G19" i="12" s="1"/>
  <c r="G18" i="12"/>
  <c r="F18" i="12"/>
  <c r="H17" i="12"/>
  <c r="G17" i="12"/>
  <c r="F17" i="12"/>
  <c r="E17" i="12"/>
  <c r="E16" i="12" s="1"/>
  <c r="E15" i="12" s="1"/>
  <c r="H16" i="12"/>
  <c r="H15" i="12" s="1"/>
  <c r="F16" i="12"/>
  <c r="G16" i="12" s="1"/>
  <c r="G15" i="12"/>
  <c r="F15" i="12"/>
  <c r="F14" i="12"/>
  <c r="F13" i="12" s="1"/>
  <c r="G13" i="12" s="1"/>
  <c r="K13" i="12" s="1"/>
  <c r="I13" i="12"/>
  <c r="H13" i="12"/>
  <c r="E13" i="12"/>
  <c r="E12" i="12" s="1"/>
  <c r="E11" i="12" s="1"/>
  <c r="E10" i="12" s="1"/>
  <c r="E7" i="12" s="1"/>
  <c r="H12" i="12"/>
  <c r="H11" i="12" s="1"/>
  <c r="H10" i="12" s="1"/>
  <c r="F9" i="12"/>
  <c r="G9" i="12" s="1"/>
  <c r="H8" i="12"/>
  <c r="F8" i="12"/>
  <c r="E8" i="12"/>
  <c r="I21" i="11"/>
  <c r="I20" i="11" s="1"/>
  <c r="I9" i="11"/>
  <c r="I8" i="11" s="1"/>
  <c r="J8" i="11" s="1"/>
  <c r="I14" i="11"/>
  <c r="G21" i="11"/>
  <c r="F21" i="11"/>
  <c r="H20" i="11"/>
  <c r="G20" i="11"/>
  <c r="F20" i="11"/>
  <c r="H19" i="11"/>
  <c r="G19" i="11"/>
  <c r="F19" i="11"/>
  <c r="F18" i="11"/>
  <c r="G18" i="11" s="1"/>
  <c r="H17" i="11"/>
  <c r="H16" i="11" s="1"/>
  <c r="H15" i="11" s="1"/>
  <c r="F17" i="11"/>
  <c r="G17" i="11" s="1"/>
  <c r="E17" i="11"/>
  <c r="E16" i="11"/>
  <c r="E15" i="11" s="1"/>
  <c r="F15" i="11"/>
  <c r="G15" i="11" s="1"/>
  <c r="F14" i="11"/>
  <c r="G14" i="11" s="1"/>
  <c r="H13" i="11"/>
  <c r="H12" i="11" s="1"/>
  <c r="F13" i="11"/>
  <c r="G13" i="11" s="1"/>
  <c r="E13" i="11"/>
  <c r="E12" i="11"/>
  <c r="E11" i="11" s="1"/>
  <c r="E10" i="11" s="1"/>
  <c r="G9" i="11"/>
  <c r="F9" i="11"/>
  <c r="H8" i="11"/>
  <c r="G8" i="11"/>
  <c r="F8" i="11"/>
  <c r="E8" i="11"/>
  <c r="E7" i="11" s="1"/>
  <c r="I21" i="9"/>
  <c r="I21" i="10"/>
  <c r="H20" i="10"/>
  <c r="H19" i="10" s="1"/>
  <c r="H17" i="10"/>
  <c r="H16" i="10" s="1"/>
  <c r="H15" i="10" s="1"/>
  <c r="E17" i="10"/>
  <c r="E16" i="10"/>
  <c r="E15" i="10" s="1"/>
  <c r="H13" i="10"/>
  <c r="H12" i="10" s="1"/>
  <c r="E13" i="10"/>
  <c r="E12" i="10"/>
  <c r="H8" i="10"/>
  <c r="E8" i="10"/>
  <c r="I20" i="20" l="1"/>
  <c r="F20" i="20"/>
  <c r="G21" i="20"/>
  <c r="K21" i="20" s="1"/>
  <c r="I13" i="20"/>
  <c r="F11" i="20"/>
  <c r="G12" i="20"/>
  <c r="E11" i="20"/>
  <c r="E10" i="20" s="1"/>
  <c r="E7" i="20"/>
  <c r="F16" i="20"/>
  <c r="G16" i="20" s="1"/>
  <c r="H13" i="20"/>
  <c r="H12" i="20" s="1"/>
  <c r="H11" i="20" s="1"/>
  <c r="H10" i="20" s="1"/>
  <c r="H7" i="20" s="1"/>
  <c r="F13" i="20"/>
  <c r="G13" i="20" s="1"/>
  <c r="K13" i="20" s="1"/>
  <c r="I18" i="20"/>
  <c r="G18" i="20"/>
  <c r="K18" i="20" s="1"/>
  <c r="F17" i="20"/>
  <c r="G17" i="20" s="1"/>
  <c r="G14" i="20"/>
  <c r="K14" i="20" s="1"/>
  <c r="I9" i="20"/>
  <c r="G9" i="20"/>
  <c r="E22" i="20"/>
  <c r="E24" i="20" s="1"/>
  <c r="G14" i="16"/>
  <c r="F12" i="16"/>
  <c r="G12" i="16" s="1"/>
  <c r="E17" i="13"/>
  <c r="E16" i="13" s="1"/>
  <c r="E15" i="13" s="1"/>
  <c r="F14" i="13"/>
  <c r="F12" i="13" s="1"/>
  <c r="G12" i="13" s="1"/>
  <c r="E13" i="16"/>
  <c r="F16" i="16"/>
  <c r="G16" i="16" s="1"/>
  <c r="F9" i="16"/>
  <c r="E8" i="16"/>
  <c r="J14" i="16"/>
  <c r="I13" i="16"/>
  <c r="I8" i="16"/>
  <c r="E11" i="16"/>
  <c r="E10" i="16" s="1"/>
  <c r="K14" i="16"/>
  <c r="G21" i="16"/>
  <c r="K21" i="16" s="1"/>
  <c r="F20" i="16"/>
  <c r="J21" i="16"/>
  <c r="F13" i="16"/>
  <c r="G13" i="16" s="1"/>
  <c r="H13" i="16"/>
  <c r="H12" i="16" s="1"/>
  <c r="F15" i="16"/>
  <c r="G15" i="16" s="1"/>
  <c r="F17" i="16"/>
  <c r="H17" i="16"/>
  <c r="H16" i="16" s="1"/>
  <c r="H15" i="16" s="1"/>
  <c r="I20" i="16"/>
  <c r="F15" i="13"/>
  <c r="G15" i="13" s="1"/>
  <c r="I14" i="13"/>
  <c r="I13" i="13" s="1"/>
  <c r="I12" i="13" s="1"/>
  <c r="I21" i="13"/>
  <c r="I20" i="13" s="1"/>
  <c r="I19" i="13" s="1"/>
  <c r="H20" i="13"/>
  <c r="H19" i="13" s="1"/>
  <c r="H13" i="13"/>
  <c r="H12" i="13" s="1"/>
  <c r="H11" i="13" s="1"/>
  <c r="H10" i="13" s="1"/>
  <c r="E11" i="13"/>
  <c r="E10" i="13" s="1"/>
  <c r="E22" i="13" s="1"/>
  <c r="G20" i="13"/>
  <c r="F19" i="13"/>
  <c r="G19" i="13" s="1"/>
  <c r="G9" i="13"/>
  <c r="G18" i="13"/>
  <c r="F17" i="13"/>
  <c r="G17" i="13" s="1"/>
  <c r="G21" i="13"/>
  <c r="J13" i="12"/>
  <c r="G14" i="12"/>
  <c r="K14" i="12" s="1"/>
  <c r="F12" i="12"/>
  <c r="G12" i="12" s="1"/>
  <c r="H7" i="12"/>
  <c r="G8" i="12"/>
  <c r="K9" i="12"/>
  <c r="E22" i="12"/>
  <c r="J9" i="12"/>
  <c r="J21" i="12"/>
  <c r="J14" i="12"/>
  <c r="H22" i="12"/>
  <c r="I8" i="12"/>
  <c r="F11" i="12"/>
  <c r="I12" i="12"/>
  <c r="I20" i="12"/>
  <c r="J20" i="11"/>
  <c r="I19" i="11"/>
  <c r="J19" i="11" s="1"/>
  <c r="K19" i="11"/>
  <c r="K20" i="11"/>
  <c r="K21" i="11"/>
  <c r="K9" i="11"/>
  <c r="K14" i="11"/>
  <c r="H11" i="11"/>
  <c r="H10" i="11" s="1"/>
  <c r="H7" i="11" s="1"/>
  <c r="J14" i="11"/>
  <c r="K8" i="11"/>
  <c r="J9" i="11"/>
  <c r="J21" i="11"/>
  <c r="E22" i="11"/>
  <c r="F12" i="11"/>
  <c r="I13" i="11"/>
  <c r="K13" i="11" s="1"/>
  <c r="F16" i="11"/>
  <c r="G16" i="11" s="1"/>
  <c r="E11" i="10"/>
  <c r="E10" i="10" s="1"/>
  <c r="H11" i="10"/>
  <c r="H10" i="10" s="1"/>
  <c r="H22" i="10" s="1"/>
  <c r="H20" i="9"/>
  <c r="H19" i="9" s="1"/>
  <c r="H17" i="9"/>
  <c r="E17" i="9"/>
  <c r="E16" i="9" s="1"/>
  <c r="E15" i="9" s="1"/>
  <c r="H16" i="9"/>
  <c r="H15" i="9" s="1"/>
  <c r="H13" i="9"/>
  <c r="H12" i="9" s="1"/>
  <c r="E13" i="9"/>
  <c r="E12" i="9"/>
  <c r="H8" i="9"/>
  <c r="E8" i="9"/>
  <c r="H20" i="8"/>
  <c r="H19" i="8" s="1"/>
  <c r="H17" i="8"/>
  <c r="E17" i="8"/>
  <c r="E16" i="8" s="1"/>
  <c r="E15" i="8" s="1"/>
  <c r="H16" i="8"/>
  <c r="H15" i="8" s="1"/>
  <c r="H13" i="8"/>
  <c r="H12" i="8" s="1"/>
  <c r="E13" i="8"/>
  <c r="E12" i="8" s="1"/>
  <c r="H8" i="8"/>
  <c r="E8" i="8"/>
  <c r="K9" i="20" l="1"/>
  <c r="G8" i="20"/>
  <c r="J14" i="20"/>
  <c r="J21" i="20"/>
  <c r="I8" i="20"/>
  <c r="J9" i="20"/>
  <c r="I17" i="20"/>
  <c r="J18" i="20"/>
  <c r="F10" i="20"/>
  <c r="G11" i="20"/>
  <c r="I12" i="20"/>
  <c r="J13" i="20"/>
  <c r="F19" i="20"/>
  <c r="G19" i="20" s="1"/>
  <c r="G20" i="20"/>
  <c r="K20" i="20" s="1"/>
  <c r="I19" i="20"/>
  <c r="J19" i="20" s="1"/>
  <c r="J20" i="20"/>
  <c r="H22" i="20"/>
  <c r="H24" i="20" s="1"/>
  <c r="E7" i="13"/>
  <c r="K13" i="16"/>
  <c r="J19" i="13"/>
  <c r="H10" i="16"/>
  <c r="H7" i="16" s="1"/>
  <c r="F11" i="16"/>
  <c r="F10" i="16" s="1"/>
  <c r="G10" i="16" s="1"/>
  <c r="I19" i="16"/>
  <c r="G11" i="16"/>
  <c r="G20" i="16"/>
  <c r="K20" i="16" s="1"/>
  <c r="F19" i="16"/>
  <c r="G19" i="16" s="1"/>
  <c r="E22" i="16"/>
  <c r="E7" i="16"/>
  <c r="J13" i="16"/>
  <c r="I12" i="16"/>
  <c r="G9" i="16"/>
  <c r="F8" i="16"/>
  <c r="K19" i="13"/>
  <c r="K20" i="13"/>
  <c r="H7" i="13"/>
  <c r="J20" i="13"/>
  <c r="F13" i="13"/>
  <c r="G13" i="13" s="1"/>
  <c r="G14" i="13"/>
  <c r="K14" i="13" s="1"/>
  <c r="F11" i="13"/>
  <c r="F10" i="13" s="1"/>
  <c r="J21" i="13"/>
  <c r="K21" i="13"/>
  <c r="H22" i="13"/>
  <c r="J12" i="13"/>
  <c r="K9" i="13"/>
  <c r="G8" i="13"/>
  <c r="G11" i="13"/>
  <c r="K12" i="13"/>
  <c r="J9" i="13"/>
  <c r="I19" i="12"/>
  <c r="J20" i="12"/>
  <c r="J12" i="12"/>
  <c r="J8" i="12"/>
  <c r="K12" i="12"/>
  <c r="K8" i="12"/>
  <c r="G11" i="12"/>
  <c r="F10" i="12"/>
  <c r="K20" i="12"/>
  <c r="G12" i="11"/>
  <c r="F11" i="11"/>
  <c r="J13" i="11"/>
  <c r="I12" i="11"/>
  <c r="H22" i="11"/>
  <c r="E11" i="9"/>
  <c r="E10" i="9" s="1"/>
  <c r="E7" i="9" s="1"/>
  <c r="H7" i="10"/>
  <c r="E7" i="10"/>
  <c r="E22" i="10"/>
  <c r="H11" i="9"/>
  <c r="H10" i="9" s="1"/>
  <c r="H7" i="9" s="1"/>
  <c r="H22" i="9"/>
  <c r="H11" i="8"/>
  <c r="H10" i="8" s="1"/>
  <c r="E11" i="8"/>
  <c r="E10" i="8" s="1"/>
  <c r="E7" i="8" s="1"/>
  <c r="I21" i="7"/>
  <c r="I14" i="7"/>
  <c r="I9" i="7"/>
  <c r="I9" i="8" s="1"/>
  <c r="I18" i="7"/>
  <c r="I18" i="8" s="1"/>
  <c r="I13" i="7"/>
  <c r="I12" i="7" s="1"/>
  <c r="I8" i="7"/>
  <c r="H20" i="7"/>
  <c r="H19" i="7" s="1"/>
  <c r="H17" i="7"/>
  <c r="H16" i="7" s="1"/>
  <c r="H15" i="7" s="1"/>
  <c r="H13" i="7"/>
  <c r="H12" i="7" s="1"/>
  <c r="H8" i="7"/>
  <c r="F21" i="7"/>
  <c r="F18" i="7"/>
  <c r="F14" i="7"/>
  <c r="F9" i="7"/>
  <c r="E17" i="7"/>
  <c r="E16" i="7" s="1"/>
  <c r="E15" i="7" s="1"/>
  <c r="E13" i="7"/>
  <c r="E12" i="7"/>
  <c r="E8" i="7"/>
  <c r="K19" i="20" l="1"/>
  <c r="J12" i="20"/>
  <c r="G10" i="20"/>
  <c r="F7" i="20"/>
  <c r="I16" i="20"/>
  <c r="J17" i="20"/>
  <c r="K12" i="20"/>
  <c r="K8" i="20"/>
  <c r="K17" i="20"/>
  <c r="J8" i="20"/>
  <c r="K19" i="16"/>
  <c r="H22" i="16"/>
  <c r="G8" i="16"/>
  <c r="K9" i="16"/>
  <c r="J9" i="16"/>
  <c r="J19" i="16"/>
  <c r="F7" i="16"/>
  <c r="F22" i="16"/>
  <c r="J12" i="16"/>
  <c r="K12" i="16"/>
  <c r="J20" i="16"/>
  <c r="J14" i="13"/>
  <c r="K13" i="13"/>
  <c r="J13" i="13"/>
  <c r="G10" i="13"/>
  <c r="F7" i="13"/>
  <c r="F22" i="13"/>
  <c r="K8" i="13"/>
  <c r="J8" i="13"/>
  <c r="G10" i="12"/>
  <c r="F7" i="12"/>
  <c r="F22" i="12"/>
  <c r="J19" i="12"/>
  <c r="K19" i="12"/>
  <c r="K12" i="11"/>
  <c r="J12" i="11"/>
  <c r="G11" i="11"/>
  <c r="F10" i="11"/>
  <c r="F18" i="10"/>
  <c r="F18" i="9"/>
  <c r="I17" i="8"/>
  <c r="I18" i="9"/>
  <c r="I18" i="10" s="1"/>
  <c r="I18" i="11" s="1"/>
  <c r="F9" i="8"/>
  <c r="F9" i="10"/>
  <c r="F9" i="9"/>
  <c r="G9" i="7"/>
  <c r="K9" i="7" s="1"/>
  <c r="F8" i="7"/>
  <c r="F14" i="9"/>
  <c r="F21" i="10"/>
  <c r="F21" i="9"/>
  <c r="G21" i="7"/>
  <c r="J21" i="7" s="1"/>
  <c r="I8" i="8"/>
  <c r="I9" i="9"/>
  <c r="E22" i="9"/>
  <c r="J9" i="7"/>
  <c r="F13" i="7"/>
  <c r="G13" i="7" s="1"/>
  <c r="K13" i="7" s="1"/>
  <c r="F14" i="8"/>
  <c r="K21" i="7"/>
  <c r="I21" i="8"/>
  <c r="F17" i="7"/>
  <c r="G17" i="7" s="1"/>
  <c r="F18" i="8"/>
  <c r="G14" i="7"/>
  <c r="K14" i="7" s="1"/>
  <c r="G18" i="7"/>
  <c r="K18" i="7" s="1"/>
  <c r="I20" i="7"/>
  <c r="I19" i="7" s="1"/>
  <c r="F20" i="7"/>
  <c r="F21" i="8"/>
  <c r="F12" i="7"/>
  <c r="G12" i="7" s="1"/>
  <c r="J12" i="7" s="1"/>
  <c r="G8" i="7"/>
  <c r="I17" i="7"/>
  <c r="J18" i="7"/>
  <c r="J14" i="7"/>
  <c r="I14" i="8"/>
  <c r="I14" i="9" s="1"/>
  <c r="E22" i="8"/>
  <c r="I16" i="8"/>
  <c r="H7" i="8"/>
  <c r="H22" i="8"/>
  <c r="J13" i="7"/>
  <c r="J8" i="7"/>
  <c r="H11" i="7"/>
  <c r="H10" i="7" s="1"/>
  <c r="H7" i="7" s="1"/>
  <c r="F15" i="7"/>
  <c r="F16" i="7"/>
  <c r="G16" i="7" s="1"/>
  <c r="E11" i="7"/>
  <c r="E10" i="7" s="1"/>
  <c r="E7" i="7" s="1"/>
  <c r="I15" i="20" l="1"/>
  <c r="J16" i="20"/>
  <c r="K16" i="20"/>
  <c r="G7" i="20"/>
  <c r="F22" i="20"/>
  <c r="F24" i="20" s="1"/>
  <c r="J18" i="11"/>
  <c r="I18" i="12"/>
  <c r="K18" i="11"/>
  <c r="I17" i="11"/>
  <c r="G22" i="16"/>
  <c r="K8" i="16"/>
  <c r="G7" i="16"/>
  <c r="J8" i="16"/>
  <c r="G22" i="13"/>
  <c r="G7" i="13"/>
  <c r="G22" i="12"/>
  <c r="G7" i="12"/>
  <c r="G10" i="11"/>
  <c r="F7" i="11"/>
  <c r="F22" i="11"/>
  <c r="F20" i="10"/>
  <c r="G21" i="10"/>
  <c r="F13" i="10"/>
  <c r="G13" i="10" s="1"/>
  <c r="F12" i="10"/>
  <c r="G14" i="10"/>
  <c r="G9" i="10"/>
  <c r="F8" i="10"/>
  <c r="I17" i="10"/>
  <c r="F16" i="9"/>
  <c r="G16" i="9" s="1"/>
  <c r="F15" i="9"/>
  <c r="G15" i="9" s="1"/>
  <c r="G18" i="9"/>
  <c r="F17" i="9"/>
  <c r="G17" i="9" s="1"/>
  <c r="K17" i="7"/>
  <c r="I9" i="10"/>
  <c r="I8" i="9"/>
  <c r="I13" i="9"/>
  <c r="I14" i="10"/>
  <c r="I20" i="9"/>
  <c r="F20" i="9"/>
  <c r="G21" i="9"/>
  <c r="K21" i="9" s="1"/>
  <c r="G14" i="9"/>
  <c r="K14" i="9" s="1"/>
  <c r="F13" i="9"/>
  <c r="G13" i="9" s="1"/>
  <c r="K13" i="9" s="1"/>
  <c r="F12" i="9"/>
  <c r="F8" i="9"/>
  <c r="G9" i="9"/>
  <c r="F8" i="8"/>
  <c r="G9" i="8"/>
  <c r="F15" i="10"/>
  <c r="G15" i="10" s="1"/>
  <c r="F16" i="10"/>
  <c r="G16" i="10" s="1"/>
  <c r="F17" i="10"/>
  <c r="G17" i="10" s="1"/>
  <c r="K17" i="10" s="1"/>
  <c r="G18" i="10"/>
  <c r="K18" i="10" s="1"/>
  <c r="F20" i="8"/>
  <c r="G21" i="8"/>
  <c r="K21" i="8" s="1"/>
  <c r="I20" i="8"/>
  <c r="I19" i="8" s="1"/>
  <c r="J21" i="8"/>
  <c r="K12" i="7"/>
  <c r="I16" i="7"/>
  <c r="K16" i="7" s="1"/>
  <c r="J17" i="7"/>
  <c r="F19" i="7"/>
  <c r="G19" i="7" s="1"/>
  <c r="K19" i="7" s="1"/>
  <c r="G20" i="7"/>
  <c r="K20" i="7" s="1"/>
  <c r="F11" i="7"/>
  <c r="G15" i="7"/>
  <c r="I13" i="8"/>
  <c r="I12" i="8" s="1"/>
  <c r="F15" i="8"/>
  <c r="G15" i="8" s="1"/>
  <c r="F16" i="8"/>
  <c r="G16" i="8" s="1"/>
  <c r="K16" i="8" s="1"/>
  <c r="G18" i="8"/>
  <c r="F17" i="8"/>
  <c r="G17" i="8" s="1"/>
  <c r="G14" i="8"/>
  <c r="K14" i="8" s="1"/>
  <c r="F12" i="8"/>
  <c r="F13" i="8"/>
  <c r="G13" i="8" s="1"/>
  <c r="K8" i="7"/>
  <c r="I15" i="8"/>
  <c r="H22" i="7"/>
  <c r="E22" i="7"/>
  <c r="J15" i="20" l="1"/>
  <c r="K15" i="20"/>
  <c r="I11" i="20"/>
  <c r="G22" i="20"/>
  <c r="K17" i="11"/>
  <c r="I16" i="11"/>
  <c r="J17" i="11"/>
  <c r="I18" i="13"/>
  <c r="I17" i="12"/>
  <c r="K18" i="12"/>
  <c r="J18" i="12"/>
  <c r="G7" i="11"/>
  <c r="G22" i="11"/>
  <c r="I19" i="9"/>
  <c r="I20" i="10"/>
  <c r="J21" i="10"/>
  <c r="I13" i="10"/>
  <c r="K13" i="10" s="1"/>
  <c r="J14" i="10"/>
  <c r="I16" i="10"/>
  <c r="J17" i="10"/>
  <c r="G8" i="10"/>
  <c r="K9" i="10"/>
  <c r="F11" i="10"/>
  <c r="G12" i="10"/>
  <c r="K21" i="10"/>
  <c r="J20" i="7"/>
  <c r="K16" i="10"/>
  <c r="J9" i="8"/>
  <c r="K9" i="8"/>
  <c r="G8" i="8"/>
  <c r="K9" i="9"/>
  <c r="G8" i="9"/>
  <c r="K8" i="9" s="1"/>
  <c r="J9" i="9"/>
  <c r="G12" i="9"/>
  <c r="F11" i="9"/>
  <c r="G20" i="9"/>
  <c r="K20" i="9" s="1"/>
  <c r="F19" i="9"/>
  <c r="G19" i="9" s="1"/>
  <c r="J21" i="9"/>
  <c r="J14" i="9"/>
  <c r="J13" i="9"/>
  <c r="I12" i="9"/>
  <c r="I8" i="10"/>
  <c r="J9" i="10"/>
  <c r="J18" i="10"/>
  <c r="K14" i="10"/>
  <c r="G20" i="10"/>
  <c r="K20" i="10" s="1"/>
  <c r="F19" i="10"/>
  <c r="G19" i="10" s="1"/>
  <c r="G12" i="8"/>
  <c r="K12" i="8" s="1"/>
  <c r="F11" i="8"/>
  <c r="J12" i="8"/>
  <c r="F19" i="8"/>
  <c r="G19" i="8" s="1"/>
  <c r="K19" i="8" s="1"/>
  <c r="G20" i="8"/>
  <c r="K17" i="8"/>
  <c r="J17" i="8"/>
  <c r="F10" i="7"/>
  <c r="G11" i="7"/>
  <c r="I15" i="7"/>
  <c r="K15" i="7" s="1"/>
  <c r="J16" i="7"/>
  <c r="J19" i="7"/>
  <c r="J16" i="8"/>
  <c r="J13" i="8"/>
  <c r="K13" i="8"/>
  <c r="K18" i="8"/>
  <c r="J18" i="8"/>
  <c r="J14" i="8"/>
  <c r="J15" i="8"/>
  <c r="I11" i="8"/>
  <c r="K15" i="8"/>
  <c r="I10" i="20" l="1"/>
  <c r="J11" i="20"/>
  <c r="K11" i="20"/>
  <c r="G24" i="20"/>
  <c r="J17" i="12"/>
  <c r="K17" i="12"/>
  <c r="I16" i="12"/>
  <c r="I18" i="16"/>
  <c r="I17" i="13"/>
  <c r="K18" i="13"/>
  <c r="J18" i="13"/>
  <c r="I15" i="11"/>
  <c r="J16" i="11"/>
  <c r="K16" i="11"/>
  <c r="K19" i="9"/>
  <c r="K12" i="9"/>
  <c r="J12" i="9"/>
  <c r="F10" i="9"/>
  <c r="G11" i="9"/>
  <c r="F10" i="10"/>
  <c r="G11" i="10"/>
  <c r="K8" i="10"/>
  <c r="J16" i="10"/>
  <c r="I15" i="10"/>
  <c r="J20" i="9"/>
  <c r="J8" i="10"/>
  <c r="K8" i="8"/>
  <c r="J8" i="8"/>
  <c r="J8" i="9"/>
  <c r="I12" i="10"/>
  <c r="J13" i="10"/>
  <c r="I19" i="10"/>
  <c r="J19" i="10" s="1"/>
  <c r="J20" i="10"/>
  <c r="J19" i="9"/>
  <c r="G11" i="8"/>
  <c r="J11" i="8" s="1"/>
  <c r="F10" i="8"/>
  <c r="J15" i="7"/>
  <c r="I11" i="7"/>
  <c r="J19" i="8"/>
  <c r="G10" i="7"/>
  <c r="F7" i="7"/>
  <c r="F22" i="7"/>
  <c r="J20" i="8"/>
  <c r="K20" i="8"/>
  <c r="I10" i="8"/>
  <c r="K11" i="8"/>
  <c r="J10" i="20" l="1"/>
  <c r="I7" i="20"/>
  <c r="K10" i="20"/>
  <c r="I22" i="20"/>
  <c r="K15" i="11"/>
  <c r="J15" i="11"/>
  <c r="I11" i="11"/>
  <c r="I17" i="16"/>
  <c r="K18" i="16"/>
  <c r="J18" i="16"/>
  <c r="I16" i="13"/>
  <c r="J17" i="13"/>
  <c r="K17" i="13"/>
  <c r="I15" i="12"/>
  <c r="K16" i="12"/>
  <c r="J16" i="12"/>
  <c r="I11" i="10"/>
  <c r="J12" i="10"/>
  <c r="K12" i="10"/>
  <c r="K19" i="10"/>
  <c r="J15" i="10"/>
  <c r="K15" i="10"/>
  <c r="F22" i="10"/>
  <c r="F7" i="10"/>
  <c r="G10" i="10"/>
  <c r="G10" i="9"/>
  <c r="F7" i="9"/>
  <c r="F22" i="9"/>
  <c r="F7" i="8"/>
  <c r="F22" i="8"/>
  <c r="G10" i="8"/>
  <c r="I10" i="7"/>
  <c r="J11" i="7"/>
  <c r="G7" i="7"/>
  <c r="G22" i="7"/>
  <c r="K10" i="7"/>
  <c r="K11" i="7"/>
  <c r="I7" i="8"/>
  <c r="I22" i="8"/>
  <c r="J22" i="20" l="1"/>
  <c r="J24" i="20" s="1"/>
  <c r="K22" i="20"/>
  <c r="K24" i="20" s="1"/>
  <c r="I24" i="20"/>
  <c r="J7" i="20"/>
  <c r="K7" i="20"/>
  <c r="K16" i="13"/>
  <c r="J16" i="13"/>
  <c r="I15" i="13"/>
  <c r="I11" i="12"/>
  <c r="K15" i="12"/>
  <c r="J15" i="12"/>
  <c r="K17" i="16"/>
  <c r="J17" i="16"/>
  <c r="I16" i="16"/>
  <c r="I10" i="11"/>
  <c r="J11" i="11"/>
  <c r="K11" i="11"/>
  <c r="G22" i="10"/>
  <c r="G7" i="10"/>
  <c r="J11" i="10"/>
  <c r="I10" i="10"/>
  <c r="G7" i="9"/>
  <c r="G22" i="9"/>
  <c r="K11" i="10"/>
  <c r="G7" i="8"/>
  <c r="G22" i="8"/>
  <c r="K22" i="8" s="1"/>
  <c r="J10" i="8"/>
  <c r="I7" i="7"/>
  <c r="J7" i="7" s="1"/>
  <c r="J10" i="7"/>
  <c r="I22" i="7"/>
  <c r="J22" i="7" s="1"/>
  <c r="K10" i="8"/>
  <c r="J22" i="8"/>
  <c r="J7" i="8"/>
  <c r="K7" i="8"/>
  <c r="I15" i="16" l="1"/>
  <c r="J16" i="16"/>
  <c r="K16" i="16"/>
  <c r="I22" i="11"/>
  <c r="K10" i="11"/>
  <c r="J10" i="11"/>
  <c r="I7" i="11"/>
  <c r="J11" i="12"/>
  <c r="K11" i="12"/>
  <c r="I10" i="12"/>
  <c r="I11" i="13"/>
  <c r="K15" i="13"/>
  <c r="J15" i="13"/>
  <c r="J10" i="10"/>
  <c r="I22" i="10"/>
  <c r="J22" i="10" s="1"/>
  <c r="I7" i="10"/>
  <c r="J7" i="10" s="1"/>
  <c r="K10" i="10"/>
  <c r="K22" i="7"/>
  <c r="K7" i="7"/>
  <c r="I10" i="13" l="1"/>
  <c r="K11" i="13"/>
  <c r="J11" i="13"/>
  <c r="J7" i="11"/>
  <c r="K7" i="11"/>
  <c r="J10" i="12"/>
  <c r="I7" i="12"/>
  <c r="I22" i="12"/>
  <c r="K10" i="12"/>
  <c r="J22" i="11"/>
  <c r="K22" i="11"/>
  <c r="I11" i="16"/>
  <c r="J15" i="16"/>
  <c r="K15" i="16"/>
  <c r="K7" i="10"/>
  <c r="K22" i="10"/>
  <c r="I17" i="9"/>
  <c r="I16" i="9" s="1"/>
  <c r="J18" i="9"/>
  <c r="K18" i="9"/>
  <c r="J22" i="12" l="1"/>
  <c r="K22" i="12"/>
  <c r="K11" i="16"/>
  <c r="J11" i="16"/>
  <c r="I10" i="16"/>
  <c r="K7" i="12"/>
  <c r="J7" i="12"/>
  <c r="K10" i="13"/>
  <c r="J10" i="13"/>
  <c r="I22" i="13"/>
  <c r="I7" i="13"/>
  <c r="K17" i="9"/>
  <c r="K16" i="9"/>
  <c r="J16" i="9"/>
  <c r="I15" i="9"/>
  <c r="J17" i="9"/>
  <c r="K7" i="13" l="1"/>
  <c r="J7" i="13"/>
  <c r="J10" i="16"/>
  <c r="I7" i="16"/>
  <c r="I22" i="16"/>
  <c r="K10" i="16"/>
  <c r="J22" i="13"/>
  <c r="K22" i="13"/>
  <c r="I11" i="9"/>
  <c r="K15" i="9"/>
  <c r="J15" i="9"/>
  <c r="J7" i="16" l="1"/>
  <c r="K7" i="16"/>
  <c r="J22" i="16"/>
  <c r="K22" i="16"/>
  <c r="I10" i="9"/>
  <c r="K11" i="9"/>
  <c r="J11" i="9"/>
  <c r="K10" i="9" l="1"/>
  <c r="I7" i="9"/>
  <c r="J10" i="9"/>
  <c r="I22" i="9"/>
  <c r="J22" i="9" l="1"/>
  <c r="K22" i="9"/>
  <c r="K7" i="9"/>
  <c r="J7" i="9"/>
</calcChain>
</file>

<file path=xl/sharedStrings.xml><?xml version="1.0" encoding="utf-8"?>
<sst xmlns="http://schemas.openxmlformats.org/spreadsheetml/2006/main" count="440" uniqueCount="77">
  <si>
    <t xml:space="preserve">TOTAL INGRESOS </t>
  </si>
  <si>
    <t>Depositos</t>
  </si>
  <si>
    <t>RENDIMIENTOS FINANCIEROS</t>
  </si>
  <si>
    <t>RECURSOS DE CAPITAL</t>
  </si>
  <si>
    <t>Administracion Central</t>
  </si>
  <si>
    <t>EMPRESAS PUBLICAS NO FINANCIERAS</t>
  </si>
  <si>
    <t>SUBVENCIONES</t>
  </si>
  <si>
    <t>TRANSFERENCIAS CORRIENTES</t>
  </si>
  <si>
    <t>Servicios de la Construcción</t>
  </si>
  <si>
    <t>VENTA DE ESTABLECIMIENTOS DE MERCADO</t>
  </si>
  <si>
    <t>VENTA DE BIENES Y SERVICIOS</t>
  </si>
  <si>
    <t>INGRESOS NO TRIBUTARIOS</t>
  </si>
  <si>
    <t>INGRESOS CORRIENTES</t>
  </si>
  <si>
    <t>Bancos</t>
  </si>
  <si>
    <t>DISPONIBILIDAD INICIAL</t>
  </si>
  <si>
    <t xml:space="preserve">INGRESOS </t>
  </si>
  <si>
    <t>Acumuladas</t>
  </si>
  <si>
    <t>Mes</t>
  </si>
  <si>
    <t>Nombre</t>
  </si>
  <si>
    <t>Rubro</t>
  </si>
  <si>
    <t>Saldo por Recaudar</t>
  </si>
  <si>
    <t>Pct. Eje.</t>
  </si>
  <si>
    <t>Total Recaudos</t>
  </si>
  <si>
    <t>Ppto. Definitivo</t>
  </si>
  <si>
    <t>Modificaciones</t>
  </si>
  <si>
    <t>Ppto. Inicial</t>
  </si>
  <si>
    <t>Rubro Presupuestal</t>
  </si>
  <si>
    <t>,</t>
  </si>
  <si>
    <t>Yulitza Fuenmayor Sierra</t>
  </si>
  <si>
    <t>Directora Financiera</t>
  </si>
  <si>
    <t>Irene Duarte Méndez</t>
  </si>
  <si>
    <t>Tesorera General</t>
  </si>
  <si>
    <t>EMPRESA DE RENOVACIÓN Y DESARROLLO URBANO DE BOGOTÁ D.C. - RENOBO</t>
  </si>
  <si>
    <t>Ejecución Presupuestal de Rentas e Ingresos        Periodo 202403</t>
  </si>
  <si>
    <t>Ejecución Presupuestal de Rentas e Ingresos        Periodo 202404</t>
  </si>
  <si>
    <t>Ejecución Presupuestal de Rentas e Ingresos        Periodo 202405</t>
  </si>
  <si>
    <t>Ejecución Presupuestal de Rentas e Ingresos        Periodo 202406</t>
  </si>
  <si>
    <t>Ejecución Presupuestal de Rentas e Ingresos        Periodo 202407</t>
  </si>
  <si>
    <t>Ejecución Presupuestal de Rentas e Ingresos        Periodo 202408</t>
  </si>
  <si>
    <t>Ejecución Presupuestal de Rentas e Ingresos        Periodo 202409</t>
  </si>
  <si>
    <t xml:space="preserve">
Mes</t>
  </si>
  <si>
    <t xml:space="preserve">
Acumulados</t>
  </si>
  <si>
    <t>Pct.
Ejec.</t>
  </si>
  <si>
    <t>Saldo Por
Recaudar</t>
  </si>
  <si>
    <t>Reconoc.
Ingresos</t>
  </si>
  <si>
    <t>41</t>
  </si>
  <si>
    <t>INGRESOS</t>
  </si>
  <si>
    <t>410</t>
  </si>
  <si>
    <t>41002</t>
  </si>
  <si>
    <t>BANCOS</t>
  </si>
  <si>
    <t>411</t>
  </si>
  <si>
    <t>41102</t>
  </si>
  <si>
    <t>4110205</t>
  </si>
  <si>
    <t>4110205001</t>
  </si>
  <si>
    <t>VENTAS DE ESTABLECIMIENTOS DE MERCADO</t>
  </si>
  <si>
    <t>411020500105</t>
  </si>
  <si>
    <t>SERVICIOS DE LA CONSTRUCCIÓN</t>
  </si>
  <si>
    <t>4110206</t>
  </si>
  <si>
    <t>4110206007</t>
  </si>
  <si>
    <t>411020600702.</t>
  </si>
  <si>
    <t>EMPRESAS PÚBLICAS NO FINANCIERAS</t>
  </si>
  <si>
    <t>41102060070209</t>
  </si>
  <si>
    <t>TRANSFERENCIAS A EMPRESAS DE RENOVACIÓ
N URBANA</t>
  </si>
  <si>
    <t>412</t>
  </si>
  <si>
    <t>41205</t>
  </si>
  <si>
    <t>4120502</t>
  </si>
  <si>
    <t>DEPÓSITOS</t>
  </si>
  <si>
    <t>Total  Ingresos</t>
  </si>
  <si>
    <t>Tesorero</t>
  </si>
  <si>
    <t>Tesorero General</t>
  </si>
  <si>
    <t>Subgerente</t>
  </si>
  <si>
    <t>Gerente General</t>
  </si>
  <si>
    <t>Ejecución Presupuestal de Rentas e Ingresos        Periodo 202410</t>
  </si>
  <si>
    <t>Ejecución Presupuestal de Rentas e Ingresos        Periodo 202411</t>
  </si>
  <si>
    <t>Ejecución Presupuestal de Rentas e Ingresos        Periodo 202412</t>
  </si>
  <si>
    <t>Christian Andres Palencia Hernandez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</si>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</sst>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 Bold"/>
    </font>
    <font>
      <sz val="10"/>
      <name val="Arial Bold"/>
    </font>
    <font>
      <sz val="5"/>
      <name val="Arial"/>
      <family val="2"/>
    </font>
    <font>
      <sz val="6"/>
      <name val="Arial"/>
      <family val="2"/>
    </font>
    <font>
      <sz val="6"/>
      <name val="Tahoma"/>
      <family val="2"/>
    </font>
    <font>
      <u/>
      <sz val="8"/>
      <name val="Arial Bold"/>
    </font>
    <font>
      <u/>
      <sz val="11"/>
      <color theme="1"/>
      <name val="Calibri"/>
      <family val="2"/>
      <scheme val="minor"/>
    </font>
    <font>
      <u/>
      <sz val="6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0" fillId="0" borderId="0"/>
  </cellStyleXfs>
  <cellXfs count="8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10" fontId="3" fillId="0" borderId="0" xfId="2" applyNumberFormat="1" applyFont="1" applyFill="1"/>
    <xf numFmtId="4" fontId="3" fillId="0" borderId="0" xfId="0" applyNumberFormat="1" applyFont="1"/>
    <xf numFmtId="165" fontId="3" fillId="0" borderId="0" xfId="1" applyFont="1" applyFill="1"/>
    <xf numFmtId="9" fontId="3" fillId="0" borderId="0" xfId="2" applyFont="1" applyFill="1"/>
    <xf numFmtId="0" fontId="6" fillId="0" borderId="0" xfId="0" applyFont="1"/>
    <xf numFmtId="0" fontId="2" fillId="0" borderId="0" xfId="0" applyFont="1"/>
    <xf numFmtId="0" fontId="2" fillId="0" borderId="0" xfId="5" applyAlignment="1">
      <alignment horizontal="center"/>
    </xf>
    <xf numFmtId="0" fontId="3" fillId="0" borderId="0" xfId="6" applyFont="1"/>
    <xf numFmtId="10" fontId="3" fillId="0" borderId="0" xfId="7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0" fontId="2" fillId="0" borderId="0" xfId="7" applyNumberFormat="1" applyFont="1" applyFill="1" applyAlignment="1">
      <alignment horizontal="center"/>
    </xf>
    <xf numFmtId="165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right" vertical="center"/>
    </xf>
    <xf numFmtId="10" fontId="8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horizontal="right" vertical="center"/>
    </xf>
    <xf numFmtId="10" fontId="8" fillId="2" borderId="6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horizontal="right" vertical="center"/>
    </xf>
    <xf numFmtId="10" fontId="7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horizontal="right" vertical="center"/>
    </xf>
    <xf numFmtId="10" fontId="8" fillId="0" borderId="6" xfId="0" applyNumberFormat="1" applyFont="1" applyBorder="1" applyAlignment="1">
      <alignment vertical="center"/>
    </xf>
    <xf numFmtId="1" fontId="7" fillId="0" borderId="6" xfId="0" applyNumberFormat="1" applyFont="1" applyBorder="1" applyAlignment="1">
      <alignment horizontal="right" vertical="center"/>
    </xf>
    <xf numFmtId="0" fontId="7" fillId="0" borderId="6" xfId="0" quotePrefix="1" applyFont="1" applyBorder="1" applyAlignment="1">
      <alignment vertical="center"/>
    </xf>
    <xf numFmtId="0" fontId="8" fillId="0" borderId="6" xfId="0" quotePrefix="1" applyFont="1" applyBorder="1" applyAlignment="1">
      <alignment vertical="center"/>
    </xf>
    <xf numFmtId="1" fontId="8" fillId="0" borderId="6" xfId="0" applyNumberFormat="1" applyFont="1" applyBorder="1" applyAlignment="1">
      <alignment horizontal="right" vertical="center"/>
    </xf>
    <xf numFmtId="0" fontId="8" fillId="2" borderId="6" xfId="0" quotePrefix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horizontal="right" vertical="center"/>
    </xf>
    <xf numFmtId="10" fontId="7" fillId="0" borderId="8" xfId="0" applyNumberFormat="1" applyFont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vertical="center"/>
    </xf>
    <xf numFmtId="10" fontId="8" fillId="3" borderId="1" xfId="2" applyNumberFormat="1" applyFont="1" applyFill="1" applyBorder="1" applyAlignment="1">
      <alignment horizontal="right" vertical="center"/>
    </xf>
    <xf numFmtId="0" fontId="9" fillId="0" borderId="0" xfId="8" applyFont="1" applyAlignment="1">
      <alignment horizontal="center"/>
    </xf>
    <xf numFmtId="0" fontId="8" fillId="0" borderId="0" xfId="0" applyFont="1" applyAlignment="1">
      <alignment horizontal="center" vertical="center"/>
    </xf>
    <xf numFmtId="165" fontId="7" fillId="0" borderId="0" xfId="1" applyFont="1" applyFill="1"/>
    <xf numFmtId="9" fontId="7" fillId="0" borderId="0" xfId="2" applyFont="1" applyFill="1"/>
    <xf numFmtId="0" fontId="7" fillId="0" borderId="0" xfId="0" applyFont="1"/>
    <xf numFmtId="0" fontId="7" fillId="0" borderId="0" xfId="6" applyFont="1"/>
    <xf numFmtId="10" fontId="7" fillId="0" borderId="0" xfId="7" applyNumberFormat="1" applyFont="1" applyFill="1" applyAlignment="1">
      <alignment horizontal="center"/>
    </xf>
    <xf numFmtId="0" fontId="2" fillId="0" borderId="0" xfId="8" applyAlignment="1">
      <alignment horizontal="center"/>
    </xf>
    <xf numFmtId="0" fontId="7" fillId="0" borderId="0" xfId="0" applyFont="1" applyAlignment="1">
      <alignment horizontal="center" vertical="center"/>
    </xf>
    <xf numFmtId="165" fontId="3" fillId="0" borderId="0" xfId="1" applyFont="1" applyAlignment="1">
      <alignment horizontal="right" vertical="center"/>
    </xf>
    <xf numFmtId="165" fontId="3" fillId="0" borderId="0" xfId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" fontId="14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10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0" fontId="17" fillId="0" borderId="0" xfId="0" applyFont="1"/>
    <xf numFmtId="4" fontId="18" fillId="0" borderId="0" xfId="0" applyNumberFormat="1" applyFont="1" applyAlignment="1">
      <alignment horizontal="right"/>
    </xf>
    <xf numFmtId="10" fontId="18" fillId="0" borderId="0" xfId="0" applyNumberFormat="1" applyFont="1" applyAlignment="1">
      <alignment horizontal="right"/>
    </xf>
    <xf numFmtId="0" fontId="3" fillId="0" borderId="0" xfId="6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</cellXfs>
  <cellStyles count="11">
    <cellStyle name="Millares" xfId="1" builtinId="3"/>
    <cellStyle name="Millares [0] 2" xfId="4" xr:uid="{00000000-0005-0000-0000-000001000000}"/>
    <cellStyle name="Millares 2" xfId="3" xr:uid="{00000000-0005-0000-0000-000002000000}"/>
    <cellStyle name="Normal" xfId="0" builtinId="0"/>
    <cellStyle name="Normal 2" xfId="5" xr:uid="{00000000-0005-0000-0000-000004000000}"/>
    <cellStyle name="Normal 2 2 2" xfId="8" xr:uid="{00000000-0005-0000-0000-000005000000}"/>
    <cellStyle name="Normal 3" xfId="10" xr:uid="{77BED6E9-ABFE-45A8-A535-FE2C73719BBC}"/>
    <cellStyle name="Normal 4" xfId="6" xr:uid="{00000000-0005-0000-0000-000006000000}"/>
    <cellStyle name="Porcentaje" xfId="2" builtinId="5"/>
    <cellStyle name="Porcentaje 2" xfId="7" xr:uid="{00000000-0005-0000-0000-000008000000}"/>
    <cellStyle name="Porcentaje 2 2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986944" y="5723355"/>
          <a:ext cx="2572054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171265" y="5759824"/>
          <a:ext cx="2572054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636CA32F-89EC-4090-A6A1-996EAD9B9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75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A18A05DC-AB5D-45F3-B551-B68A39138F6D}"/>
            </a:ext>
          </a:extLst>
        </xdr:cNvPr>
        <xdr:cNvCxnSpPr/>
      </xdr:nvCxnSpPr>
      <xdr:spPr>
        <a:xfrm>
          <a:off x="9624348" y="6173383"/>
          <a:ext cx="282485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4CFA9F24-041E-4F06-B5D8-12B62BC53CA6}"/>
            </a:ext>
          </a:extLst>
        </xdr:cNvPr>
        <xdr:cNvCxnSpPr/>
      </xdr:nvCxnSpPr>
      <xdr:spPr>
        <a:xfrm>
          <a:off x="3784899" y="6194612"/>
          <a:ext cx="334301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EE857CE-5708-4FC2-905B-592C5511D7EE}"/>
            </a:ext>
          </a:extLst>
        </xdr:cNvPr>
        <xdr:cNvCxnSpPr/>
      </xdr:nvCxnSpPr>
      <xdr:spPr>
        <a:xfrm>
          <a:off x="9624348" y="6173383"/>
          <a:ext cx="282485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272330CE-7D0B-4863-A271-87F210C98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75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EDE51419-FFA2-4CC7-BF1B-3C72E5DAB317}"/>
            </a:ext>
          </a:extLst>
        </xdr:cNvPr>
        <xdr:cNvCxnSpPr/>
      </xdr:nvCxnSpPr>
      <xdr:spPr>
        <a:xfrm>
          <a:off x="9624348" y="5998123"/>
          <a:ext cx="282485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8831EDA4-DA9F-4FB2-90FD-EA7C5E17EB25}"/>
            </a:ext>
          </a:extLst>
        </xdr:cNvPr>
        <xdr:cNvCxnSpPr/>
      </xdr:nvCxnSpPr>
      <xdr:spPr>
        <a:xfrm>
          <a:off x="3784899" y="6019352"/>
          <a:ext cx="334301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8E7AD43C-E9D3-4B20-8ADE-869A5EB9BF4E}"/>
            </a:ext>
          </a:extLst>
        </xdr:cNvPr>
        <xdr:cNvCxnSpPr/>
      </xdr:nvCxnSpPr>
      <xdr:spPr>
        <a:xfrm>
          <a:off x="9624348" y="5998123"/>
          <a:ext cx="282485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BCFE2E4B-40A2-4275-90CA-57F93E31E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A08FF5A6-6E5F-4978-B183-CCC8FA735B6F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BE856EC8-850B-4AA1-8735-E758E61A014B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16C96849-5454-4872-9032-D70BCAFD8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663FCB55-65A2-43E4-B580-D2190C50BD27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51AE1531-93BA-452D-B466-6F68ACB6138E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C978C346-9201-4297-B6C4-53A07FF36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31573785-D11B-4A42-81C5-8383DA304360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D6C9650F-1A5A-4570-9C5D-F41976A37AF2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2E7C356C-5ABF-442E-B6B6-88F66F04E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2261D472-295D-4724-96CC-6A0E99CBF0A8}"/>
            </a:ext>
          </a:extLst>
        </xdr:cNvPr>
        <xdr:cNvCxnSpPr/>
      </xdr:nvCxnSpPr>
      <xdr:spPr>
        <a:xfrm>
          <a:off x="9374793" y="6291493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2DFA61D7-9773-4870-A60A-94DCC87C5BD1}"/>
            </a:ext>
          </a:extLst>
        </xdr:cNvPr>
        <xdr:cNvCxnSpPr/>
      </xdr:nvCxnSpPr>
      <xdr:spPr>
        <a:xfrm>
          <a:off x="3741084" y="6318437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39BE29C9-19FF-4E56-9D8B-FB41691B4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9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FBBF765F-81D8-404D-8500-D98F5ECF9567}"/>
            </a:ext>
          </a:extLst>
        </xdr:cNvPr>
        <xdr:cNvCxnSpPr/>
      </xdr:nvCxnSpPr>
      <xdr:spPr>
        <a:xfrm>
          <a:off x="9790718" y="6215293"/>
          <a:ext cx="287311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3A3A8F6A-F0BF-42A6-A57D-C8CD8F6F2CC1}"/>
            </a:ext>
          </a:extLst>
        </xdr:cNvPr>
        <xdr:cNvCxnSpPr/>
      </xdr:nvCxnSpPr>
      <xdr:spPr>
        <a:xfrm>
          <a:off x="3820459" y="6239062"/>
          <a:ext cx="34255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E337ED29-8A85-4BB8-969E-2B85454F9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75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A7A59F56-7A04-4729-862B-9449CD0B1C55}"/>
            </a:ext>
          </a:extLst>
        </xdr:cNvPr>
        <xdr:cNvCxnSpPr/>
      </xdr:nvCxnSpPr>
      <xdr:spPr>
        <a:xfrm>
          <a:off x="9624348" y="6173383"/>
          <a:ext cx="282485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28</xdr:row>
      <xdr:rowOff>153040</xdr:rowOff>
    </xdr:from>
    <xdr:to>
      <xdr:col>4</xdr:col>
      <xdr:colOff>711878</xdr:colOff>
      <xdr:row>28</xdr:row>
      <xdr:rowOff>153040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364B687C-AA37-4C55-A106-4B77A0E34311}"/>
            </a:ext>
          </a:extLst>
        </xdr:cNvPr>
        <xdr:cNvCxnSpPr/>
      </xdr:nvCxnSpPr>
      <xdr:spPr>
        <a:xfrm>
          <a:off x="3791430" y="6140183"/>
          <a:ext cx="334301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2\Gestion_Corporativa_Docs\TESORERIA\EJECUCI&#211;N%20DE%20INGRESOS%20ERU\2024\EJECUCION%20INGRESOS%202024%20FIRMAS_RENOB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ECUCION  INGRESOS 2023 SEP"/>
      <sheetName val="EJECUCION  INGRESOS 2023 OCT"/>
      <sheetName val="EJECUCION  INGRESOS 2023 DIC"/>
      <sheetName val="EJECUCION  INGRESOS 2024 ENE"/>
      <sheetName val="EJECUCION  INGRESOS 2024 FEB"/>
      <sheetName val="EJECUCION  INGRESOS 2024 MAR"/>
      <sheetName val="EJECUCION  INGRESOS 2024 A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8">
          <cell r="I18">
            <v>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2"/>
  <sheetViews>
    <sheetView topLeftCell="A4" zoomScale="85" zoomScaleNormal="85" zoomScaleSheetLayoutView="100" workbookViewId="0">
      <selection activeCell="J7" sqref="J7:J22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>
      <c r="B1" s="82" t="s">
        <v>32</v>
      </c>
      <c r="C1" s="82"/>
      <c r="D1" s="82"/>
      <c r="E1" s="82"/>
      <c r="F1" s="82"/>
      <c r="G1" s="82"/>
      <c r="H1" s="82"/>
      <c r="I1" s="82"/>
      <c r="J1" s="82"/>
      <c r="K1" s="82"/>
    </row>
    <row r="2" spans="2:11" ht="24.75" customHeight="1">
      <c r="B2" s="83" t="s">
        <v>33</v>
      </c>
      <c r="C2" s="83"/>
      <c r="D2" s="83"/>
      <c r="E2" s="83"/>
      <c r="F2" s="83"/>
      <c r="G2" s="83"/>
      <c r="H2" s="83"/>
      <c r="I2" s="83"/>
      <c r="J2" s="83"/>
      <c r="K2" s="83"/>
    </row>
    <row r="3" spans="2:11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>
      <c r="B5" s="84" t="s">
        <v>26</v>
      </c>
      <c r="C5" s="84"/>
      <c r="D5" s="84" t="s">
        <v>25</v>
      </c>
      <c r="E5" s="85" t="s">
        <v>24</v>
      </c>
      <c r="F5" s="85"/>
      <c r="G5" s="84" t="s">
        <v>23</v>
      </c>
      <c r="H5" s="85" t="s">
        <v>22</v>
      </c>
      <c r="I5" s="85"/>
      <c r="J5" s="84" t="s">
        <v>21</v>
      </c>
      <c r="K5" s="86" t="s">
        <v>20</v>
      </c>
    </row>
    <row r="6" spans="2:11" ht="48.75" customHeight="1">
      <c r="B6" s="19" t="s">
        <v>19</v>
      </c>
      <c r="C6" s="19" t="s">
        <v>18</v>
      </c>
      <c r="D6" s="84"/>
      <c r="E6" s="19" t="s">
        <v>17</v>
      </c>
      <c r="F6" s="19" t="s">
        <v>16</v>
      </c>
      <c r="G6" s="84"/>
      <c r="H6" s="19" t="s">
        <v>17</v>
      </c>
      <c r="I6" s="19" t="s">
        <v>16</v>
      </c>
      <c r="J6" s="84"/>
      <c r="K6" s="86"/>
    </row>
    <row r="7" spans="2:11" s="18" customFormat="1" ht="18" customHeight="1">
      <c r="B7" s="20">
        <v>41</v>
      </c>
      <c r="C7" s="21" t="s">
        <v>15</v>
      </c>
      <c r="D7" s="22">
        <v>418159934000</v>
      </c>
      <c r="E7" s="22">
        <v>0</v>
      </c>
      <c r="F7" s="22">
        <v>0</v>
      </c>
      <c r="G7" s="22">
        <v>418159934000</v>
      </c>
      <c r="H7" s="22">
        <v>1337152945</v>
      </c>
      <c r="I7" s="22">
        <v>263124047535</v>
      </c>
      <c r="J7" s="23">
        <v>0.6292426082480681</v>
      </c>
      <c r="K7" s="24">
        <v>155035886465</v>
      </c>
    </row>
    <row r="8" spans="2:11" s="4" customFormat="1">
      <c r="B8" s="25">
        <v>410</v>
      </c>
      <c r="C8" s="26" t="s">
        <v>14</v>
      </c>
      <c r="D8" s="27">
        <v>30000000000</v>
      </c>
      <c r="E8" s="27">
        <v>0</v>
      </c>
      <c r="F8" s="27">
        <v>0</v>
      </c>
      <c r="G8" s="27">
        <v>30000000000</v>
      </c>
      <c r="H8" s="27">
        <v>0</v>
      </c>
      <c r="I8" s="28">
        <v>239858283003</v>
      </c>
      <c r="J8" s="29">
        <v>7.9952761000999999</v>
      </c>
      <c r="K8" s="27">
        <v>-209858283003</v>
      </c>
    </row>
    <row r="9" spans="2:11" s="4" customFormat="1">
      <c r="B9" s="30">
        <v>41002</v>
      </c>
      <c r="C9" s="31" t="s">
        <v>13</v>
      </c>
      <c r="D9" s="32">
        <v>30000000000</v>
      </c>
      <c r="E9" s="32">
        <v>0</v>
      </c>
      <c r="F9" s="32">
        <v>0</v>
      </c>
      <c r="G9" s="32">
        <v>30000000000</v>
      </c>
      <c r="H9" s="33">
        <v>0</v>
      </c>
      <c r="I9" s="34">
        <v>239858283003</v>
      </c>
      <c r="J9" s="35">
        <v>7.9952761000999999</v>
      </c>
      <c r="K9" s="32">
        <v>-209858283003</v>
      </c>
    </row>
    <row r="10" spans="2:11" s="4" customFormat="1">
      <c r="B10" s="25">
        <v>411</v>
      </c>
      <c r="C10" s="26" t="s">
        <v>12</v>
      </c>
      <c r="D10" s="27">
        <v>387659934000</v>
      </c>
      <c r="E10" s="27">
        <v>0</v>
      </c>
      <c r="F10" s="27">
        <v>0</v>
      </c>
      <c r="G10" s="27">
        <v>387659934000</v>
      </c>
      <c r="H10" s="27">
        <v>536264256</v>
      </c>
      <c r="I10" s="28">
        <v>20744900556</v>
      </c>
      <c r="J10" s="29">
        <v>5.3513140607406695E-2</v>
      </c>
      <c r="K10" s="27">
        <v>366915033444</v>
      </c>
    </row>
    <row r="11" spans="2:11" s="4" customFormat="1">
      <c r="B11" s="36">
        <v>41102</v>
      </c>
      <c r="C11" s="37" t="s">
        <v>11</v>
      </c>
      <c r="D11" s="38">
        <v>387659934000</v>
      </c>
      <c r="E11" s="38">
        <v>0</v>
      </c>
      <c r="F11" s="38">
        <v>0</v>
      </c>
      <c r="G11" s="38">
        <v>387659934000</v>
      </c>
      <c r="H11" s="38">
        <v>536264256</v>
      </c>
      <c r="I11" s="39">
        <v>20744900556</v>
      </c>
      <c r="J11" s="35">
        <v>5.3513140607406695E-2</v>
      </c>
      <c r="K11" s="38">
        <v>366915033444</v>
      </c>
    </row>
    <row r="12" spans="2:11" s="4" customFormat="1" ht="16.5" customHeight="1">
      <c r="B12" s="36">
        <v>4110205</v>
      </c>
      <c r="C12" s="37" t="s">
        <v>10</v>
      </c>
      <c r="D12" s="38">
        <v>233668637000</v>
      </c>
      <c r="E12" s="38">
        <v>0</v>
      </c>
      <c r="F12" s="38">
        <v>0</v>
      </c>
      <c r="G12" s="38">
        <v>233668637000</v>
      </c>
      <c r="H12" s="38">
        <v>536264256</v>
      </c>
      <c r="I12" s="39">
        <v>20744900556</v>
      </c>
      <c r="J12" s="40">
        <v>8.8779139649793906E-2</v>
      </c>
      <c r="K12" s="38">
        <v>212923736444</v>
      </c>
    </row>
    <row r="13" spans="2:11" s="4" customFormat="1" ht="15.75" customHeight="1">
      <c r="B13" s="36">
        <v>4110205001</v>
      </c>
      <c r="C13" s="37" t="s">
        <v>9</v>
      </c>
      <c r="D13" s="38">
        <v>233668637000</v>
      </c>
      <c r="E13" s="38">
        <v>0</v>
      </c>
      <c r="F13" s="38">
        <v>0</v>
      </c>
      <c r="G13" s="38">
        <v>233668637000</v>
      </c>
      <c r="H13" s="38">
        <v>536264256</v>
      </c>
      <c r="I13" s="39">
        <v>20744900556</v>
      </c>
      <c r="J13" s="35">
        <v>8.8779139649793906E-2</v>
      </c>
      <c r="K13" s="32">
        <v>212923736444</v>
      </c>
    </row>
    <row r="14" spans="2:11" s="4" customFormat="1">
      <c r="B14" s="41">
        <v>411020500105</v>
      </c>
      <c r="C14" s="42" t="s">
        <v>8</v>
      </c>
      <c r="D14" s="32">
        <v>233668637000</v>
      </c>
      <c r="E14" s="32">
        <v>0</v>
      </c>
      <c r="F14" s="32">
        <v>0</v>
      </c>
      <c r="G14" s="32">
        <v>233668637000</v>
      </c>
      <c r="H14" s="32">
        <v>536264256</v>
      </c>
      <c r="I14" s="34">
        <v>20744900556</v>
      </c>
      <c r="J14" s="35">
        <v>8.8779139649793906E-2</v>
      </c>
      <c r="K14" s="32">
        <v>212923736444</v>
      </c>
    </row>
    <row r="15" spans="2:11" s="4" customFormat="1" ht="14.25" customHeight="1">
      <c r="B15" s="36">
        <v>4110206</v>
      </c>
      <c r="C15" s="43" t="s">
        <v>7</v>
      </c>
      <c r="D15" s="38">
        <v>153991297000</v>
      </c>
      <c r="E15" s="38">
        <v>0</v>
      </c>
      <c r="F15" s="38">
        <v>0</v>
      </c>
      <c r="G15" s="38">
        <v>153991297000</v>
      </c>
      <c r="H15" s="38">
        <v>0</v>
      </c>
      <c r="I15" s="39">
        <v>0</v>
      </c>
      <c r="J15" s="40">
        <v>0</v>
      </c>
      <c r="K15" s="32">
        <v>153991297000</v>
      </c>
    </row>
    <row r="16" spans="2:11" s="4" customFormat="1">
      <c r="B16" s="36">
        <v>4110206007</v>
      </c>
      <c r="C16" s="43" t="s">
        <v>6</v>
      </c>
      <c r="D16" s="38">
        <v>153991297000</v>
      </c>
      <c r="E16" s="38">
        <v>0</v>
      </c>
      <c r="F16" s="38">
        <v>0</v>
      </c>
      <c r="G16" s="32">
        <v>153991297000</v>
      </c>
      <c r="H16" s="38">
        <v>0</v>
      </c>
      <c r="I16" s="39">
        <v>0</v>
      </c>
      <c r="J16" s="40">
        <v>0</v>
      </c>
      <c r="K16" s="38">
        <v>153991297000</v>
      </c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v>0</v>
      </c>
      <c r="F17" s="38">
        <v>0</v>
      </c>
      <c r="G17" s="38">
        <v>153991297000</v>
      </c>
      <c r="H17" s="38">
        <v>0</v>
      </c>
      <c r="I17" s="39">
        <v>0</v>
      </c>
      <c r="J17" s="40">
        <v>0</v>
      </c>
      <c r="K17" s="38">
        <v>153991297000</v>
      </c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32">
        <v>0</v>
      </c>
      <c r="G18" s="32">
        <v>153991297000</v>
      </c>
      <c r="H18" s="32">
        <v>0</v>
      </c>
      <c r="I18" s="34">
        <v>0</v>
      </c>
      <c r="J18" s="35">
        <v>0</v>
      </c>
      <c r="K18" s="32">
        <v>153991297000</v>
      </c>
    </row>
    <row r="19" spans="2:16" s="4" customFormat="1">
      <c r="B19" s="25">
        <v>412</v>
      </c>
      <c r="C19" s="45" t="s">
        <v>3</v>
      </c>
      <c r="D19" s="27">
        <v>500000000</v>
      </c>
      <c r="E19" s="46">
        <v>0</v>
      </c>
      <c r="F19" s="27">
        <v>0</v>
      </c>
      <c r="G19" s="46">
        <v>500000000</v>
      </c>
      <c r="H19" s="27">
        <v>800888689</v>
      </c>
      <c r="I19" s="28">
        <v>2520863976</v>
      </c>
      <c r="J19" s="29">
        <v>5.0417279519999996</v>
      </c>
      <c r="K19" s="27">
        <v>-2020863976</v>
      </c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v>0</v>
      </c>
      <c r="G20" s="38">
        <v>500000000</v>
      </c>
      <c r="H20" s="38">
        <v>800888689</v>
      </c>
      <c r="I20" s="39">
        <v>2520863976</v>
      </c>
      <c r="J20" s="40">
        <v>5.0417279519999996</v>
      </c>
      <c r="K20" s="38">
        <v>-2020863976</v>
      </c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v>0</v>
      </c>
      <c r="G21" s="49">
        <v>500000000</v>
      </c>
      <c r="H21" s="49">
        <v>800888689</v>
      </c>
      <c r="I21" s="50">
        <v>2520863976</v>
      </c>
      <c r="J21" s="51">
        <v>5.0417279519999996</v>
      </c>
      <c r="K21" s="49">
        <v>-2020863976</v>
      </c>
    </row>
    <row r="22" spans="2:16" s="4" customFormat="1" ht="30" customHeight="1">
      <c r="B22" s="52" t="s">
        <v>0</v>
      </c>
      <c r="C22" s="53"/>
      <c r="D22" s="54">
        <v>418159934000</v>
      </c>
      <c r="E22" s="54">
        <v>0</v>
      </c>
      <c r="F22" s="54">
        <v>0</v>
      </c>
      <c r="G22" s="54">
        <v>418159934000</v>
      </c>
      <c r="H22" s="54">
        <v>1337152945</v>
      </c>
      <c r="I22" s="54">
        <v>263124047535</v>
      </c>
      <c r="J22" s="55">
        <v>0.6292426082480681</v>
      </c>
      <c r="K22" s="54">
        <v>155035886465</v>
      </c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8"/>
      <c r="H29" s="79"/>
      <c r="I29" s="79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29</v>
      </c>
      <c r="I31" s="80"/>
      <c r="J31" s="81"/>
      <c r="K31" s="81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DB466-C47E-4BFE-811F-8D66D5A1EAEA}">
  <sheetPr>
    <pageSetUpPr fitToPage="1"/>
  </sheetPr>
  <dimension ref="B1:P42"/>
  <sheetViews>
    <sheetView tabSelected="1" topLeftCell="C4" zoomScale="70" zoomScaleNormal="70" zoomScaleSheetLayoutView="100" workbookViewId="0">
      <selection activeCell="N8" sqref="N8"/>
    </sheetView>
  </sheetViews>
  <sheetFormatPr baseColWidth="10" defaultColWidth="11.42578125" defaultRowHeight="14.25"/>
  <cols>
    <col min="1" max="1" width="8.5703125" style="1" customWidth="1"/>
    <col min="2" max="2" width="22" style="1" bestFit="1" customWidth="1"/>
    <col min="3" max="3" width="53.42578125" style="1" bestFit="1" customWidth="1"/>
    <col min="4" max="4" width="23" style="1" bestFit="1" customWidth="1"/>
    <col min="5" max="5" width="6" style="1" bestFit="1" customWidth="1"/>
    <col min="6" max="7" width="18.28515625" style="1" bestFit="1" customWidth="1"/>
    <col min="8" max="8" width="41" style="1" bestFit="1" customWidth="1"/>
    <col min="9" max="9" width="17.85546875" style="1" bestFit="1" customWidth="1"/>
    <col min="10" max="10" width="11" style="1" bestFit="1" customWidth="1"/>
    <col min="11" max="11" width="18.140625" style="1" bestFit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82" t="s">
        <v>32</v>
      </c>
      <c r="C1" s="82"/>
      <c r="D1" s="82"/>
      <c r="E1" s="82"/>
      <c r="F1" s="82"/>
      <c r="G1" s="82"/>
      <c r="H1" s="82"/>
      <c r="I1" s="82"/>
      <c r="J1" s="82"/>
      <c r="K1" s="82"/>
    </row>
    <row r="2" spans="2:14" ht="24.75" customHeight="1">
      <c r="B2" s="83" t="s">
        <v>74</v>
      </c>
      <c r="C2" s="83"/>
      <c r="D2" s="83"/>
      <c r="E2" s="83"/>
      <c r="F2" s="83"/>
      <c r="G2" s="83"/>
      <c r="H2" s="83"/>
      <c r="I2" s="83"/>
      <c r="J2" s="83"/>
      <c r="K2" s="83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84" t="s">
        <v>26</v>
      </c>
      <c r="C5" s="84"/>
      <c r="D5" s="84" t="s">
        <v>25</v>
      </c>
      <c r="E5" s="85" t="s">
        <v>24</v>
      </c>
      <c r="F5" s="85"/>
      <c r="G5" s="84" t="s">
        <v>23</v>
      </c>
      <c r="H5" s="85" t="s">
        <v>22</v>
      </c>
      <c r="I5" s="85"/>
      <c r="J5" s="84" t="s">
        <v>21</v>
      </c>
      <c r="K5" s="86" t="s">
        <v>20</v>
      </c>
    </row>
    <row r="6" spans="2:14" ht="48.75" customHeight="1">
      <c r="B6" s="19" t="s">
        <v>19</v>
      </c>
      <c r="C6" s="19" t="s">
        <v>18</v>
      </c>
      <c r="D6" s="84"/>
      <c r="E6" s="19" t="s">
        <v>17</v>
      </c>
      <c r="F6" s="19" t="s">
        <v>16</v>
      </c>
      <c r="G6" s="84"/>
      <c r="H6" s="19" t="s">
        <v>17</v>
      </c>
      <c r="I6" s="19" t="s">
        <v>16</v>
      </c>
      <c r="J6" s="84"/>
      <c r="K6" s="86"/>
    </row>
    <row r="7" spans="2:14" s="18" customFormat="1" ht="18" customHeight="1">
      <c r="B7" s="20">
        <v>41</v>
      </c>
      <c r="C7" s="21" t="s">
        <v>15</v>
      </c>
      <c r="D7" s="22">
        <v>418159934000</v>
      </c>
      <c r="E7" s="22">
        <v>0</v>
      </c>
      <c r="F7" s="22">
        <v>293935200822</v>
      </c>
      <c r="G7" s="22">
        <v>712095134822</v>
      </c>
      <c r="H7" s="22">
        <v>10746354079</v>
      </c>
      <c r="I7" s="22">
        <v>543521542911</v>
      </c>
      <c r="J7" s="23">
        <v>0.763270968066454</v>
      </c>
      <c r="K7" s="22">
        <v>168573591911</v>
      </c>
      <c r="M7" s="65"/>
      <c r="N7" s="67"/>
    </row>
    <row r="8" spans="2:14" s="4" customFormat="1">
      <c r="B8" s="25">
        <v>410</v>
      </c>
      <c r="C8" s="26" t="s">
        <v>14</v>
      </c>
      <c r="D8" s="27">
        <v>30000000000</v>
      </c>
      <c r="E8" s="27">
        <v>0</v>
      </c>
      <c r="F8" s="27">
        <v>209858283003</v>
      </c>
      <c r="G8" s="27">
        <v>239858283003</v>
      </c>
      <c r="H8" s="27">
        <v>-1782974987</v>
      </c>
      <c r="I8" s="27">
        <v>238075308016</v>
      </c>
      <c r="J8" s="29">
        <v>0.99256654819388623</v>
      </c>
      <c r="K8" s="27">
        <v>1782974987</v>
      </c>
      <c r="M8" s="66"/>
      <c r="N8" s="67"/>
    </row>
    <row r="9" spans="2:14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v>209858283003</v>
      </c>
      <c r="G9" s="32">
        <v>239858283003</v>
      </c>
      <c r="H9" s="32">
        <v>-1782974987</v>
      </c>
      <c r="I9" s="32">
        <v>238075308016</v>
      </c>
      <c r="J9" s="35">
        <v>0.99256654819388623</v>
      </c>
      <c r="K9" s="32">
        <v>1782974987</v>
      </c>
      <c r="M9" s="66"/>
      <c r="N9" s="67"/>
    </row>
    <row r="10" spans="2:14" s="4" customFormat="1">
      <c r="B10" s="25">
        <v>411</v>
      </c>
      <c r="C10" s="26" t="s">
        <v>12</v>
      </c>
      <c r="D10" s="27">
        <v>387659934000</v>
      </c>
      <c r="E10" s="27">
        <v>0</v>
      </c>
      <c r="F10" s="27">
        <v>84076917819</v>
      </c>
      <c r="G10" s="27">
        <v>471736851819</v>
      </c>
      <c r="H10" s="27">
        <v>10573971158</v>
      </c>
      <c r="I10" s="27">
        <v>294430527701</v>
      </c>
      <c r="J10" s="29">
        <v>0.62414146057423048</v>
      </c>
      <c r="K10" s="27">
        <v>177306324118</v>
      </c>
      <c r="M10" s="66"/>
      <c r="N10" s="67"/>
    </row>
    <row r="11" spans="2:14" s="4" customFormat="1">
      <c r="B11" s="36">
        <v>41102</v>
      </c>
      <c r="C11" s="37" t="s">
        <v>11</v>
      </c>
      <c r="D11" s="38">
        <v>387659934000</v>
      </c>
      <c r="E11" s="38">
        <v>0</v>
      </c>
      <c r="F11" s="38">
        <v>84076917819</v>
      </c>
      <c r="G11" s="38">
        <v>471736851819</v>
      </c>
      <c r="H11" s="38">
        <v>10573971158</v>
      </c>
      <c r="I11" s="38">
        <v>294430527701</v>
      </c>
      <c r="J11" s="35">
        <v>0.62414146057423048</v>
      </c>
      <c r="K11" s="38">
        <v>177306324118</v>
      </c>
      <c r="M11" s="66"/>
      <c r="N11" s="67"/>
    </row>
    <row r="12" spans="2:14" s="4" customFormat="1" ht="16.5" customHeight="1">
      <c r="B12" s="36">
        <v>4110205</v>
      </c>
      <c r="C12" s="37" t="s">
        <v>10</v>
      </c>
      <c r="D12" s="38">
        <v>233668637000</v>
      </c>
      <c r="E12" s="38">
        <v>0</v>
      </c>
      <c r="F12" s="38">
        <v>74092829819</v>
      </c>
      <c r="G12" s="38">
        <v>307761466819</v>
      </c>
      <c r="H12" s="38">
        <v>5573971158</v>
      </c>
      <c r="I12" s="38">
        <v>268525527701</v>
      </c>
      <c r="J12" s="40">
        <v>0.87251185301545453</v>
      </c>
      <c r="K12" s="38">
        <v>39235939118</v>
      </c>
      <c r="M12" s="66"/>
      <c r="N12" s="67"/>
    </row>
    <row r="13" spans="2:14" s="4" customFormat="1" ht="15.75" customHeight="1">
      <c r="B13" s="36">
        <v>4110205001</v>
      </c>
      <c r="C13" s="37" t="s">
        <v>9</v>
      </c>
      <c r="D13" s="38">
        <v>233668637000</v>
      </c>
      <c r="E13" s="38">
        <v>0</v>
      </c>
      <c r="F13" s="38">
        <v>74092829819</v>
      </c>
      <c r="G13" s="38">
        <v>307761466819</v>
      </c>
      <c r="H13" s="38">
        <v>5573971158</v>
      </c>
      <c r="I13" s="38">
        <v>268525527701</v>
      </c>
      <c r="J13" s="35">
        <v>0.87251185301545453</v>
      </c>
      <c r="K13" s="38">
        <v>39235939118</v>
      </c>
      <c r="M13" s="66"/>
      <c r="N13" s="67"/>
    </row>
    <row r="14" spans="2:14" s="4" customFormat="1">
      <c r="B14" s="41">
        <v>411020500105</v>
      </c>
      <c r="C14" s="42" t="s">
        <v>8</v>
      </c>
      <c r="D14" s="32">
        <v>233668637000</v>
      </c>
      <c r="E14" s="32"/>
      <c r="F14" s="49">
        <v>74092829819</v>
      </c>
      <c r="G14" s="32">
        <v>307761466819</v>
      </c>
      <c r="H14" s="32">
        <v>5573971158</v>
      </c>
      <c r="I14" s="32">
        <v>268525527701</v>
      </c>
      <c r="J14" s="35">
        <v>0.87251185301545453</v>
      </c>
      <c r="K14" s="32">
        <v>39235939118</v>
      </c>
      <c r="M14" s="66"/>
      <c r="N14" s="67"/>
    </row>
    <row r="15" spans="2:14" s="4" customFormat="1" ht="14.25" customHeight="1">
      <c r="B15" s="36">
        <v>4110206</v>
      </c>
      <c r="C15" s="43" t="s">
        <v>7</v>
      </c>
      <c r="D15" s="38">
        <v>153991297000</v>
      </c>
      <c r="E15" s="38">
        <v>0</v>
      </c>
      <c r="F15" s="38">
        <v>9984088000</v>
      </c>
      <c r="G15" s="38">
        <v>163975385000</v>
      </c>
      <c r="H15" s="38">
        <v>5000000000</v>
      </c>
      <c r="I15" s="38">
        <v>25905000000</v>
      </c>
      <c r="J15" s="40">
        <v>0.1579810286769566</v>
      </c>
      <c r="K15" s="38">
        <v>138070385000</v>
      </c>
      <c r="M15" s="66"/>
      <c r="N15" s="67"/>
    </row>
    <row r="16" spans="2:14" s="4" customFormat="1">
      <c r="B16" s="36">
        <v>4110206007</v>
      </c>
      <c r="C16" s="43" t="s">
        <v>6</v>
      </c>
      <c r="D16" s="38">
        <v>153991297000</v>
      </c>
      <c r="E16" s="38">
        <v>0</v>
      </c>
      <c r="F16" s="38">
        <v>9984088000</v>
      </c>
      <c r="G16" s="38">
        <v>163975385000</v>
      </c>
      <c r="H16" s="38">
        <v>5000000000</v>
      </c>
      <c r="I16" s="38">
        <v>25905000000</v>
      </c>
      <c r="J16" s="40">
        <v>0.1579810286769566</v>
      </c>
      <c r="K16" s="38">
        <v>138070385000</v>
      </c>
      <c r="M16" s="66"/>
      <c r="N16" s="67"/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v>0</v>
      </c>
      <c r="F17" s="38">
        <v>9984088000</v>
      </c>
      <c r="G17" s="38">
        <v>163975385000</v>
      </c>
      <c r="H17" s="38">
        <v>5000000000</v>
      </c>
      <c r="I17" s="38">
        <v>25905000000</v>
      </c>
      <c r="J17" s="40">
        <v>0.1579810286769566</v>
      </c>
      <c r="K17" s="38">
        <v>138070385000</v>
      </c>
      <c r="M17" s="66"/>
      <c r="N17" s="67"/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49">
        <v>9984088000</v>
      </c>
      <c r="G18" s="32">
        <v>163975385000</v>
      </c>
      <c r="H18" s="32">
        <v>5000000000</v>
      </c>
      <c r="I18" s="32">
        <v>25905000000</v>
      </c>
      <c r="J18" s="35">
        <v>0.1579810286769566</v>
      </c>
      <c r="K18" s="32">
        <v>138070385000</v>
      </c>
      <c r="M18" s="66"/>
      <c r="N18" s="67"/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v>0</v>
      </c>
      <c r="G19" s="27">
        <v>500000000</v>
      </c>
      <c r="H19" s="27">
        <v>1955357908</v>
      </c>
      <c r="I19" s="27">
        <v>11015707194</v>
      </c>
      <c r="J19" s="29">
        <v>22.031414388000002</v>
      </c>
      <c r="K19" s="27">
        <v>-10515707194</v>
      </c>
      <c r="M19" s="66"/>
      <c r="N19" s="67"/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v>0</v>
      </c>
      <c r="G20" s="38">
        <v>500000000</v>
      </c>
      <c r="H20" s="38">
        <v>1955357908</v>
      </c>
      <c r="I20" s="38">
        <v>11015707194</v>
      </c>
      <c r="J20" s="40">
        <v>22.031414388000002</v>
      </c>
      <c r="K20" s="38">
        <v>-10515707194</v>
      </c>
      <c r="M20" s="66"/>
      <c r="N20" s="67"/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v>0</v>
      </c>
      <c r="G21" s="49">
        <v>500000000</v>
      </c>
      <c r="H21" s="49">
        <v>1955357908</v>
      </c>
      <c r="I21" s="32">
        <v>11015707194</v>
      </c>
      <c r="J21" s="51">
        <v>22.031414388000002</v>
      </c>
      <c r="K21" s="49">
        <v>-10515707194</v>
      </c>
      <c r="M21" s="66"/>
      <c r="N21" s="67"/>
    </row>
    <row r="22" spans="2:16" s="4" customFormat="1" ht="30" customHeight="1">
      <c r="B22" s="52" t="s">
        <v>0</v>
      </c>
      <c r="C22" s="53"/>
      <c r="D22" s="54">
        <v>418159934000</v>
      </c>
      <c r="E22" s="54">
        <v>0</v>
      </c>
      <c r="F22" s="54">
        <v>293935200822</v>
      </c>
      <c r="G22" s="54">
        <v>712095134822</v>
      </c>
      <c r="H22" s="54">
        <v>10746354079</v>
      </c>
      <c r="I22" s="54">
        <v>543521542911</v>
      </c>
      <c r="J22" s="55">
        <v>0.763270968066454</v>
      </c>
      <c r="K22" s="54">
        <v>168573591911</v>
      </c>
      <c r="M22" s="66"/>
    </row>
    <row r="23" spans="2:16">
      <c r="I23" s="5"/>
    </row>
    <row r="24" spans="2:16" hidden="1"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-2.9031933545975441E-5</v>
      </c>
      <c r="K24" s="7">
        <v>0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8"/>
      <c r="H29" s="79"/>
      <c r="I29" s="79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75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76</v>
      </c>
      <c r="I31" s="80"/>
      <c r="J31" s="81"/>
      <c r="K31" s="81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D1358-F940-4BD7-B9A3-2CC35C4C9CA3}">
  <sheetPr>
    <pageSetUpPr fitToPage="1"/>
  </sheetPr>
  <dimension ref="B1:P42"/>
  <sheetViews>
    <sheetView topLeftCell="C4" zoomScale="70" zoomScaleNormal="70" zoomScaleSheetLayoutView="100" workbookViewId="0">
      <selection activeCell="I7" sqref="I7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82" t="s">
        <v>32</v>
      </c>
      <c r="C1" s="82"/>
      <c r="D1" s="82"/>
      <c r="E1" s="82"/>
      <c r="F1" s="82"/>
      <c r="G1" s="82"/>
      <c r="H1" s="82"/>
      <c r="I1" s="82"/>
      <c r="J1" s="82"/>
      <c r="K1" s="82"/>
    </row>
    <row r="2" spans="2:14" ht="24.75" customHeight="1">
      <c r="B2" s="83" t="s">
        <v>74</v>
      </c>
      <c r="C2" s="83"/>
      <c r="D2" s="83"/>
      <c r="E2" s="83"/>
      <c r="F2" s="83"/>
      <c r="G2" s="83"/>
      <c r="H2" s="83"/>
      <c r="I2" s="83"/>
      <c r="J2" s="83"/>
      <c r="K2" s="83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84" t="s">
        <v>26</v>
      </c>
      <c r="C5" s="84"/>
      <c r="D5" s="84" t="s">
        <v>25</v>
      </c>
      <c r="E5" s="85" t="s">
        <v>24</v>
      </c>
      <c r="F5" s="85"/>
      <c r="G5" s="84" t="s">
        <v>23</v>
      </c>
      <c r="H5" s="85" t="s">
        <v>22</v>
      </c>
      <c r="I5" s="85"/>
      <c r="J5" s="84" t="s">
        <v>21</v>
      </c>
      <c r="K5" s="86" t="s">
        <v>20</v>
      </c>
    </row>
    <row r="6" spans="2:14" ht="48.75" customHeight="1">
      <c r="B6" s="19" t="s">
        <v>19</v>
      </c>
      <c r="C6" s="19" t="s">
        <v>18</v>
      </c>
      <c r="D6" s="84"/>
      <c r="E6" s="19" t="s">
        <v>17</v>
      </c>
      <c r="F6" s="19" t="s">
        <v>16</v>
      </c>
      <c r="G6" s="84"/>
      <c r="H6" s="19" t="s">
        <v>17</v>
      </c>
      <c r="I6" s="19" t="s">
        <v>16</v>
      </c>
      <c r="J6" s="84"/>
      <c r="K6" s="86"/>
    </row>
    <row r="7" spans="2:14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293935200822</v>
      </c>
      <c r="G7" s="22">
        <f>+G8+G10+G19</f>
        <v>712095134822</v>
      </c>
      <c r="H7" s="22">
        <f>+H8+H10+H19</f>
        <v>10746354079</v>
      </c>
      <c r="I7" s="22">
        <f>+I8+I10+I20</f>
        <v>543521542911</v>
      </c>
      <c r="J7" s="23">
        <f t="shared" ref="J7:J22" si="1">+I7/G7</f>
        <v>0.763270968066454</v>
      </c>
      <c r="K7" s="22">
        <f>+G7-I7</f>
        <v>168573591911</v>
      </c>
      <c r="M7" s="65"/>
      <c r="N7" s="67"/>
    </row>
    <row r="8" spans="2:14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-1782974987</v>
      </c>
      <c r="I8" s="27">
        <f>+I9</f>
        <v>238075308016</v>
      </c>
      <c r="J8" s="29">
        <f t="shared" si="1"/>
        <v>0.99256654819388623</v>
      </c>
      <c r="K8" s="27">
        <f>+G8-I8</f>
        <v>1782974987</v>
      </c>
      <c r="M8" s="66"/>
      <c r="N8" s="67"/>
    </row>
    <row r="9" spans="2:14" s="4" customFormat="1">
      <c r="B9" s="30">
        <v>41002</v>
      </c>
      <c r="C9" s="31" t="s">
        <v>13</v>
      </c>
      <c r="D9" s="32">
        <v>30000000000</v>
      </c>
      <c r="E9" s="32">
        <f>BASE!G6</f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f>BASE!L6</f>
        <v>-1782974987</v>
      </c>
      <c r="I9" s="32">
        <f>+H9+'EJECUCION  INGRESOS 2024 NOV'!I9</f>
        <v>238075308016</v>
      </c>
      <c r="J9" s="35">
        <f>+I9/G9</f>
        <v>0.99256654819388623</v>
      </c>
      <c r="K9" s="32">
        <f>+G9-I9</f>
        <v>1782974987</v>
      </c>
      <c r="M9" s="66"/>
      <c r="N9" s="67"/>
    </row>
    <row r="10" spans="2:14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84076917819</v>
      </c>
      <c r="G10" s="27">
        <f t="shared" si="3"/>
        <v>471736851819</v>
      </c>
      <c r="H10" s="27">
        <f>+H11</f>
        <v>10573971158</v>
      </c>
      <c r="I10" s="27">
        <f>+I11</f>
        <v>294430527701</v>
      </c>
      <c r="J10" s="29">
        <f t="shared" si="1"/>
        <v>0.62414146057423048</v>
      </c>
      <c r="K10" s="27">
        <f>+G10-I10</f>
        <v>177306324118</v>
      </c>
      <c r="M10" s="66"/>
      <c r="N10" s="67"/>
    </row>
    <row r="11" spans="2:14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84076917819</v>
      </c>
      <c r="G11" s="38">
        <f t="shared" si="3"/>
        <v>471736851819</v>
      </c>
      <c r="H11" s="38">
        <f>+H12+H15</f>
        <v>10573971158</v>
      </c>
      <c r="I11" s="38">
        <f>+I12+I15</f>
        <v>294430527701</v>
      </c>
      <c r="J11" s="35">
        <f t="shared" si="1"/>
        <v>0.62414146057423048</v>
      </c>
      <c r="K11" s="38">
        <f>+G11-I11</f>
        <v>177306324118</v>
      </c>
      <c r="M11" s="66"/>
      <c r="N11" s="67"/>
    </row>
    <row r="12" spans="2:14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74092829819</v>
      </c>
      <c r="G12" s="38">
        <f t="shared" si="3"/>
        <v>307761466819</v>
      </c>
      <c r="H12" s="38">
        <f>+H13</f>
        <v>5573971158</v>
      </c>
      <c r="I12" s="38">
        <f>+I13</f>
        <v>268525527701</v>
      </c>
      <c r="J12" s="40">
        <f t="shared" si="1"/>
        <v>0.87251185301545453</v>
      </c>
      <c r="K12" s="38">
        <f t="shared" ref="K12:K15" si="5">+G12-I12</f>
        <v>39235939118</v>
      </c>
      <c r="M12" s="66"/>
      <c r="N12" s="67"/>
    </row>
    <row r="13" spans="2:14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74092829819</v>
      </c>
      <c r="G13" s="38">
        <f t="shared" si="3"/>
        <v>307761466819</v>
      </c>
      <c r="H13" s="38">
        <f>+H14</f>
        <v>5573971158</v>
      </c>
      <c r="I13" s="38">
        <f>+I14</f>
        <v>268525527701</v>
      </c>
      <c r="J13" s="35">
        <f t="shared" si="1"/>
        <v>0.87251185301545453</v>
      </c>
      <c r="K13" s="38">
        <f>+G13-I13</f>
        <v>39235939118</v>
      </c>
      <c r="M13" s="66"/>
      <c r="N13" s="67"/>
    </row>
    <row r="14" spans="2:14" s="4" customFormat="1">
      <c r="B14" s="41">
        <v>411020500105</v>
      </c>
      <c r="C14" s="42" t="s">
        <v>8</v>
      </c>
      <c r="D14" s="32">
        <v>233668637000</v>
      </c>
      <c r="E14" s="32"/>
      <c r="F14" s="49">
        <f>+'EJECUCION  INGRESOS 2024 NOV'!F14</f>
        <v>74092829819</v>
      </c>
      <c r="G14" s="32">
        <f t="shared" si="3"/>
        <v>307761466819</v>
      </c>
      <c r="H14" s="32">
        <f>BASE!L11</f>
        <v>5573971158</v>
      </c>
      <c r="I14" s="32">
        <f>+H14+'EJECUCION  INGRESOS 2024 NOV'!I14</f>
        <v>268525527701</v>
      </c>
      <c r="J14" s="35">
        <f t="shared" si="1"/>
        <v>0.87251185301545453</v>
      </c>
      <c r="K14" s="32">
        <f>+G14-I14</f>
        <v>39235939118</v>
      </c>
      <c r="M14" s="66"/>
      <c r="N14" s="67"/>
    </row>
    <row r="15" spans="2:14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9984088000</v>
      </c>
      <c r="G15" s="38">
        <f t="shared" si="3"/>
        <v>163975385000</v>
      </c>
      <c r="H15" s="38">
        <f t="shared" ref="H15:I17" si="7">+H16</f>
        <v>5000000000</v>
      </c>
      <c r="I15" s="38">
        <f t="shared" si="7"/>
        <v>25905000000</v>
      </c>
      <c r="J15" s="40">
        <f t="shared" si="1"/>
        <v>0.1579810286769566</v>
      </c>
      <c r="K15" s="38">
        <f t="shared" si="5"/>
        <v>138070385000</v>
      </c>
      <c r="M15" s="66"/>
      <c r="N15" s="67"/>
    </row>
    <row r="16" spans="2:14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9984088000</v>
      </c>
      <c r="G16" s="38">
        <f t="shared" si="3"/>
        <v>163975385000</v>
      </c>
      <c r="H16" s="38">
        <f t="shared" si="7"/>
        <v>5000000000</v>
      </c>
      <c r="I16" s="38">
        <f t="shared" si="7"/>
        <v>25905000000</v>
      </c>
      <c r="J16" s="40">
        <f t="shared" si="1"/>
        <v>0.1579810286769566</v>
      </c>
      <c r="K16" s="38">
        <f>+G16-I16</f>
        <v>138070385000</v>
      </c>
      <c r="M16" s="66"/>
      <c r="N16" s="67"/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9984088000</v>
      </c>
      <c r="G17" s="38">
        <f t="shared" si="3"/>
        <v>163975385000</v>
      </c>
      <c r="H17" s="38">
        <f t="shared" si="7"/>
        <v>5000000000</v>
      </c>
      <c r="I17" s="38">
        <f t="shared" si="7"/>
        <v>25905000000</v>
      </c>
      <c r="J17" s="40">
        <f t="shared" si="1"/>
        <v>0.1579810286769566</v>
      </c>
      <c r="K17" s="38">
        <f t="shared" ref="K17:K21" si="8">+G17-I17</f>
        <v>138070385000</v>
      </c>
      <c r="M17" s="66"/>
      <c r="N17" s="67"/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f>BASE!G15</f>
        <v>0</v>
      </c>
      <c r="F18" s="49">
        <f>+'EJECUCION  INGRESOS 2024 NOV'!F18</f>
        <v>9984088000</v>
      </c>
      <c r="G18" s="32">
        <f t="shared" si="3"/>
        <v>163975385000</v>
      </c>
      <c r="H18" s="32">
        <f>BASE!L14</f>
        <v>5000000000</v>
      </c>
      <c r="I18" s="32">
        <f>+H18+'EJECUCION  INGRESOS 2024 NOV'!I18</f>
        <v>25905000000</v>
      </c>
      <c r="J18" s="35">
        <f t="shared" si="1"/>
        <v>0.1579810286769566</v>
      </c>
      <c r="K18" s="32">
        <f>+G18-I18</f>
        <v>138070385000</v>
      </c>
      <c r="M18" s="66"/>
      <c r="N18" s="67"/>
    </row>
    <row r="19" spans="2:16" s="4" customFormat="1">
      <c r="B19" s="25">
        <v>412</v>
      </c>
      <c r="C19" s="45" t="s">
        <v>3</v>
      </c>
      <c r="D19" s="27">
        <v>500000000</v>
      </c>
      <c r="E19" s="27">
        <f>BASE!G16</f>
        <v>0</v>
      </c>
      <c r="F19" s="27">
        <f>+F20</f>
        <v>0</v>
      </c>
      <c r="G19" s="27">
        <f t="shared" si="3"/>
        <v>500000000</v>
      </c>
      <c r="H19" s="27">
        <f>+H20</f>
        <v>1955357908</v>
      </c>
      <c r="I19" s="27">
        <f>+I20</f>
        <v>11015707194</v>
      </c>
      <c r="J19" s="29">
        <f t="shared" si="1"/>
        <v>22.031414388000002</v>
      </c>
      <c r="K19" s="27">
        <f>+G19-I19</f>
        <v>-10515707194</v>
      </c>
      <c r="M19" s="66"/>
      <c r="N19" s="67"/>
    </row>
    <row r="20" spans="2:16" s="4" customFormat="1">
      <c r="B20" s="36">
        <v>41205</v>
      </c>
      <c r="C20" s="37" t="s">
        <v>2</v>
      </c>
      <c r="D20" s="38">
        <v>500000000</v>
      </c>
      <c r="E20" s="38">
        <f>BASE!G17</f>
        <v>0</v>
      </c>
      <c r="F20" s="38">
        <f>+F21</f>
        <v>0</v>
      </c>
      <c r="G20" s="38">
        <f t="shared" si="3"/>
        <v>500000000</v>
      </c>
      <c r="H20" s="38">
        <f>+H21</f>
        <v>1955357908</v>
      </c>
      <c r="I20" s="38">
        <f>+I21</f>
        <v>11015707194</v>
      </c>
      <c r="J20" s="40">
        <f t="shared" si="1"/>
        <v>22.031414388000002</v>
      </c>
      <c r="K20" s="38">
        <f>+G20-I20</f>
        <v>-10515707194</v>
      </c>
      <c r="M20" s="66"/>
      <c r="N20" s="67"/>
    </row>
    <row r="21" spans="2:16" s="4" customFormat="1">
      <c r="B21" s="47">
        <v>4120502</v>
      </c>
      <c r="C21" s="48" t="s">
        <v>1</v>
      </c>
      <c r="D21" s="49">
        <v>500000000</v>
      </c>
      <c r="E21" s="49">
        <f>BASE!G18</f>
        <v>0</v>
      </c>
      <c r="F21" s="49">
        <f>+E21+'EJECUCION  INGRESOS 2024 ABR'!F21</f>
        <v>0</v>
      </c>
      <c r="G21" s="49">
        <f t="shared" si="3"/>
        <v>500000000</v>
      </c>
      <c r="H21" s="49">
        <f>BASE!L18</f>
        <v>1955357908</v>
      </c>
      <c r="I21" s="32">
        <f>+H21+'EJECUCION  INGRESOS 2024 NOV'!I21</f>
        <v>11015707194</v>
      </c>
      <c r="J21" s="51">
        <f t="shared" si="1"/>
        <v>22.031414388000002</v>
      </c>
      <c r="K21" s="49">
        <f t="shared" si="8"/>
        <v>-10515707194</v>
      </c>
      <c r="M21" s="66"/>
      <c r="N21" s="67"/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293935200822</v>
      </c>
      <c r="G22" s="54">
        <f>+G8+G10+G19</f>
        <v>712095134822</v>
      </c>
      <c r="H22" s="54">
        <f>+H8+H10+H19</f>
        <v>10746354079</v>
      </c>
      <c r="I22" s="54">
        <f>+I8+I10+I19</f>
        <v>543521542911</v>
      </c>
      <c r="J22" s="55">
        <f t="shared" si="1"/>
        <v>0.763270968066454</v>
      </c>
      <c r="K22" s="54">
        <f>+G22-I22</f>
        <v>168573591911</v>
      </c>
      <c r="M22" s="66"/>
    </row>
    <row r="23" spans="2:16">
      <c r="I23" s="5"/>
    </row>
    <row r="24" spans="2:16" hidden="1">
      <c r="D24" s="7">
        <f>+D22-BASE!D19</f>
        <v>0</v>
      </c>
      <c r="E24" s="7">
        <f>+E22-BASE!G19</f>
        <v>0</v>
      </c>
      <c r="F24" s="7">
        <f>+F22-BASE!H19</f>
        <v>0</v>
      </c>
      <c r="G24" s="7">
        <f>+G22-BASE!I19</f>
        <v>0</v>
      </c>
      <c r="H24" s="7">
        <f>+H22-BASE!L19</f>
        <v>0</v>
      </c>
      <c r="I24" s="7">
        <f>+I22-BASE!M19</f>
        <v>0</v>
      </c>
      <c r="J24" s="7">
        <f>+J22-BASE!O19</f>
        <v>-2.9031933545975441E-5</v>
      </c>
      <c r="K24" s="7">
        <f>+K22-BASE!Q19</f>
        <v>0</v>
      </c>
    </row>
    <row r="25" spans="2:16">
      <c r="D25" s="7"/>
      <c r="E25" s="7"/>
      <c r="F25" s="7"/>
      <c r="G25" s="7"/>
      <c r="H25" s="7"/>
      <c r="I25" s="7"/>
      <c r="J25" s="7"/>
      <c r="K25" s="7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8"/>
      <c r="H29" s="79"/>
      <c r="I29" s="79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75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76</v>
      </c>
      <c r="I31" s="80"/>
      <c r="J31" s="81"/>
      <c r="K31" s="81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81C4E-CCB5-4868-BDE4-250C3071A1D7}">
  <dimension ref="B1:R21"/>
  <sheetViews>
    <sheetView topLeftCell="C7" workbookViewId="0">
      <selection activeCell="D20" sqref="D20"/>
    </sheetView>
  </sheetViews>
  <sheetFormatPr baseColWidth="10" defaultRowHeight="15"/>
  <cols>
    <col min="1" max="1" width="3.5703125" customWidth="1"/>
    <col min="2" max="2" width="7.7109375" customWidth="1"/>
    <col min="3" max="3" width="20.5703125" customWidth="1"/>
    <col min="4" max="4" width="11.42578125" bestFit="1" customWidth="1"/>
    <col min="5" max="5" width="1.7109375" customWidth="1"/>
    <col min="6" max="6" width="5.42578125" customWidth="1"/>
    <col min="7" max="7" width="11.140625" customWidth="1"/>
    <col min="8" max="8" width="11.7109375" customWidth="1"/>
    <col min="9" max="9" width="8.7109375" customWidth="1"/>
    <col min="10" max="10" width="3" customWidth="1"/>
    <col min="11" max="11" width="7" customWidth="1"/>
    <col min="12" max="12" width="12" customWidth="1"/>
    <col min="13" max="13" width="11.28515625" bestFit="1" customWidth="1"/>
    <col min="14" max="14" width="2.7109375" customWidth="1"/>
    <col min="15" max="15" width="7.85546875" bestFit="1" customWidth="1"/>
    <col min="16" max="16" width="3.140625" customWidth="1"/>
    <col min="17" max="17" width="14.28515625" bestFit="1" customWidth="1"/>
    <col min="18" max="18" width="10.28515625" customWidth="1"/>
    <col min="19" max="19" width="6.28515625" customWidth="1"/>
    <col min="20" max="256" width="8.85546875" customWidth="1"/>
    <col min="257" max="257" width="3.5703125" customWidth="1"/>
    <col min="258" max="258" width="7.7109375" customWidth="1"/>
    <col min="259" max="259" width="20.5703125" customWidth="1"/>
    <col min="260" max="260" width="2.28515625" customWidth="1"/>
    <col min="261" max="261" width="1.7109375" customWidth="1"/>
    <col min="262" max="262" width="5.42578125" customWidth="1"/>
    <col min="263" max="263" width="11.140625" customWidth="1"/>
    <col min="264" max="264" width="11.7109375" customWidth="1"/>
    <col min="265" max="265" width="1.5703125" customWidth="1"/>
    <col min="266" max="266" width="3" customWidth="1"/>
    <col min="267" max="267" width="7" customWidth="1"/>
    <col min="268" max="268" width="12" customWidth="1"/>
    <col min="269" max="269" width="8.7109375" customWidth="1"/>
    <col min="270" max="270" width="2.7109375" customWidth="1"/>
    <col min="271" max="271" width="1.85546875" customWidth="1"/>
    <col min="272" max="272" width="3.140625" customWidth="1"/>
    <col min="273" max="273" width="10.85546875" customWidth="1"/>
    <col min="274" max="274" width="10.28515625" customWidth="1"/>
    <col min="275" max="275" width="6.28515625" customWidth="1"/>
    <col min="276" max="512" width="8.85546875" customWidth="1"/>
    <col min="513" max="513" width="3.5703125" customWidth="1"/>
    <col min="514" max="514" width="7.7109375" customWidth="1"/>
    <col min="515" max="515" width="20.5703125" customWidth="1"/>
    <col min="516" max="516" width="2.28515625" customWidth="1"/>
    <col min="517" max="517" width="1.7109375" customWidth="1"/>
    <col min="518" max="518" width="5.42578125" customWidth="1"/>
    <col min="519" max="519" width="11.140625" customWidth="1"/>
    <col min="520" max="520" width="11.7109375" customWidth="1"/>
    <col min="521" max="521" width="1.5703125" customWidth="1"/>
    <col min="522" max="522" width="3" customWidth="1"/>
    <col min="523" max="523" width="7" customWidth="1"/>
    <col min="524" max="524" width="12" customWidth="1"/>
    <col min="525" max="525" width="8.7109375" customWidth="1"/>
    <col min="526" max="526" width="2.7109375" customWidth="1"/>
    <col min="527" max="527" width="1.85546875" customWidth="1"/>
    <col min="528" max="528" width="3.140625" customWidth="1"/>
    <col min="529" max="529" width="10.85546875" customWidth="1"/>
    <col min="530" max="530" width="10.28515625" customWidth="1"/>
    <col min="531" max="531" width="6.28515625" customWidth="1"/>
    <col min="532" max="768" width="8.85546875" customWidth="1"/>
    <col min="769" max="769" width="3.5703125" customWidth="1"/>
    <col min="770" max="770" width="7.7109375" customWidth="1"/>
    <col min="771" max="771" width="20.5703125" customWidth="1"/>
    <col min="772" max="772" width="2.28515625" customWidth="1"/>
    <col min="773" max="773" width="1.7109375" customWidth="1"/>
    <col min="774" max="774" width="5.42578125" customWidth="1"/>
    <col min="775" max="775" width="11.140625" customWidth="1"/>
    <col min="776" max="776" width="11.7109375" customWidth="1"/>
    <col min="777" max="777" width="1.5703125" customWidth="1"/>
    <col min="778" max="778" width="3" customWidth="1"/>
    <col min="779" max="779" width="7" customWidth="1"/>
    <col min="780" max="780" width="12" customWidth="1"/>
    <col min="781" max="781" width="8.7109375" customWidth="1"/>
    <col min="782" max="782" width="2.7109375" customWidth="1"/>
    <col min="783" max="783" width="1.85546875" customWidth="1"/>
    <col min="784" max="784" width="3.140625" customWidth="1"/>
    <col min="785" max="785" width="10.85546875" customWidth="1"/>
    <col min="786" max="786" width="10.28515625" customWidth="1"/>
    <col min="787" max="787" width="6.28515625" customWidth="1"/>
    <col min="788" max="1024" width="8.85546875" customWidth="1"/>
    <col min="1025" max="1025" width="3.5703125" customWidth="1"/>
    <col min="1026" max="1026" width="7.7109375" customWidth="1"/>
    <col min="1027" max="1027" width="20.5703125" customWidth="1"/>
    <col min="1028" max="1028" width="2.28515625" customWidth="1"/>
    <col min="1029" max="1029" width="1.7109375" customWidth="1"/>
    <col min="1030" max="1030" width="5.42578125" customWidth="1"/>
    <col min="1031" max="1031" width="11.140625" customWidth="1"/>
    <col min="1032" max="1032" width="11.7109375" customWidth="1"/>
    <col min="1033" max="1033" width="1.5703125" customWidth="1"/>
    <col min="1034" max="1034" width="3" customWidth="1"/>
    <col min="1035" max="1035" width="7" customWidth="1"/>
    <col min="1036" max="1036" width="12" customWidth="1"/>
    <col min="1037" max="1037" width="8.7109375" customWidth="1"/>
    <col min="1038" max="1038" width="2.7109375" customWidth="1"/>
    <col min="1039" max="1039" width="1.85546875" customWidth="1"/>
    <col min="1040" max="1040" width="3.140625" customWidth="1"/>
    <col min="1041" max="1041" width="10.85546875" customWidth="1"/>
    <col min="1042" max="1042" width="10.28515625" customWidth="1"/>
    <col min="1043" max="1043" width="6.28515625" customWidth="1"/>
    <col min="1044" max="1280" width="8.85546875" customWidth="1"/>
    <col min="1281" max="1281" width="3.5703125" customWidth="1"/>
    <col min="1282" max="1282" width="7.7109375" customWidth="1"/>
    <col min="1283" max="1283" width="20.5703125" customWidth="1"/>
    <col min="1284" max="1284" width="2.28515625" customWidth="1"/>
    <col min="1285" max="1285" width="1.7109375" customWidth="1"/>
    <col min="1286" max="1286" width="5.42578125" customWidth="1"/>
    <col min="1287" max="1287" width="11.140625" customWidth="1"/>
    <col min="1288" max="1288" width="11.7109375" customWidth="1"/>
    <col min="1289" max="1289" width="1.5703125" customWidth="1"/>
    <col min="1290" max="1290" width="3" customWidth="1"/>
    <col min="1291" max="1291" width="7" customWidth="1"/>
    <col min="1292" max="1292" width="12" customWidth="1"/>
    <col min="1293" max="1293" width="8.7109375" customWidth="1"/>
    <col min="1294" max="1294" width="2.7109375" customWidth="1"/>
    <col min="1295" max="1295" width="1.85546875" customWidth="1"/>
    <col min="1296" max="1296" width="3.140625" customWidth="1"/>
    <col min="1297" max="1297" width="10.85546875" customWidth="1"/>
    <col min="1298" max="1298" width="10.28515625" customWidth="1"/>
    <col min="1299" max="1299" width="6.28515625" customWidth="1"/>
    <col min="1300" max="1536" width="8.85546875" customWidth="1"/>
    <col min="1537" max="1537" width="3.5703125" customWidth="1"/>
    <col min="1538" max="1538" width="7.7109375" customWidth="1"/>
    <col min="1539" max="1539" width="20.5703125" customWidth="1"/>
    <col min="1540" max="1540" width="2.28515625" customWidth="1"/>
    <col min="1541" max="1541" width="1.7109375" customWidth="1"/>
    <col min="1542" max="1542" width="5.42578125" customWidth="1"/>
    <col min="1543" max="1543" width="11.140625" customWidth="1"/>
    <col min="1544" max="1544" width="11.7109375" customWidth="1"/>
    <col min="1545" max="1545" width="1.5703125" customWidth="1"/>
    <col min="1546" max="1546" width="3" customWidth="1"/>
    <col min="1547" max="1547" width="7" customWidth="1"/>
    <col min="1548" max="1548" width="12" customWidth="1"/>
    <col min="1549" max="1549" width="8.7109375" customWidth="1"/>
    <col min="1550" max="1550" width="2.7109375" customWidth="1"/>
    <col min="1551" max="1551" width="1.85546875" customWidth="1"/>
    <col min="1552" max="1552" width="3.140625" customWidth="1"/>
    <col min="1553" max="1553" width="10.85546875" customWidth="1"/>
    <col min="1554" max="1554" width="10.28515625" customWidth="1"/>
    <col min="1555" max="1555" width="6.28515625" customWidth="1"/>
    <col min="1556" max="1792" width="8.85546875" customWidth="1"/>
    <col min="1793" max="1793" width="3.5703125" customWidth="1"/>
    <col min="1794" max="1794" width="7.7109375" customWidth="1"/>
    <col min="1795" max="1795" width="20.5703125" customWidth="1"/>
    <col min="1796" max="1796" width="2.28515625" customWidth="1"/>
    <col min="1797" max="1797" width="1.7109375" customWidth="1"/>
    <col min="1798" max="1798" width="5.42578125" customWidth="1"/>
    <col min="1799" max="1799" width="11.140625" customWidth="1"/>
    <col min="1800" max="1800" width="11.7109375" customWidth="1"/>
    <col min="1801" max="1801" width="1.5703125" customWidth="1"/>
    <col min="1802" max="1802" width="3" customWidth="1"/>
    <col min="1803" max="1803" width="7" customWidth="1"/>
    <col min="1804" max="1804" width="12" customWidth="1"/>
    <col min="1805" max="1805" width="8.7109375" customWidth="1"/>
    <col min="1806" max="1806" width="2.7109375" customWidth="1"/>
    <col min="1807" max="1807" width="1.85546875" customWidth="1"/>
    <col min="1808" max="1808" width="3.140625" customWidth="1"/>
    <col min="1809" max="1809" width="10.85546875" customWidth="1"/>
    <col min="1810" max="1810" width="10.28515625" customWidth="1"/>
    <col min="1811" max="1811" width="6.28515625" customWidth="1"/>
    <col min="1812" max="2048" width="8.85546875" customWidth="1"/>
    <col min="2049" max="2049" width="3.5703125" customWidth="1"/>
    <col min="2050" max="2050" width="7.7109375" customWidth="1"/>
    <col min="2051" max="2051" width="20.5703125" customWidth="1"/>
    <col min="2052" max="2052" width="2.28515625" customWidth="1"/>
    <col min="2053" max="2053" width="1.7109375" customWidth="1"/>
    <col min="2054" max="2054" width="5.42578125" customWidth="1"/>
    <col min="2055" max="2055" width="11.140625" customWidth="1"/>
    <col min="2056" max="2056" width="11.7109375" customWidth="1"/>
    <col min="2057" max="2057" width="1.5703125" customWidth="1"/>
    <col min="2058" max="2058" width="3" customWidth="1"/>
    <col min="2059" max="2059" width="7" customWidth="1"/>
    <col min="2060" max="2060" width="12" customWidth="1"/>
    <col min="2061" max="2061" width="8.7109375" customWidth="1"/>
    <col min="2062" max="2062" width="2.7109375" customWidth="1"/>
    <col min="2063" max="2063" width="1.85546875" customWidth="1"/>
    <col min="2064" max="2064" width="3.140625" customWidth="1"/>
    <col min="2065" max="2065" width="10.85546875" customWidth="1"/>
    <col min="2066" max="2066" width="10.28515625" customWidth="1"/>
    <col min="2067" max="2067" width="6.28515625" customWidth="1"/>
    <col min="2068" max="2304" width="8.85546875" customWidth="1"/>
    <col min="2305" max="2305" width="3.5703125" customWidth="1"/>
    <col min="2306" max="2306" width="7.7109375" customWidth="1"/>
    <col min="2307" max="2307" width="20.5703125" customWidth="1"/>
    <col min="2308" max="2308" width="2.28515625" customWidth="1"/>
    <col min="2309" max="2309" width="1.7109375" customWidth="1"/>
    <col min="2310" max="2310" width="5.42578125" customWidth="1"/>
    <col min="2311" max="2311" width="11.140625" customWidth="1"/>
    <col min="2312" max="2312" width="11.7109375" customWidth="1"/>
    <col min="2313" max="2313" width="1.5703125" customWidth="1"/>
    <col min="2314" max="2314" width="3" customWidth="1"/>
    <col min="2315" max="2315" width="7" customWidth="1"/>
    <col min="2316" max="2316" width="12" customWidth="1"/>
    <col min="2317" max="2317" width="8.7109375" customWidth="1"/>
    <col min="2318" max="2318" width="2.7109375" customWidth="1"/>
    <col min="2319" max="2319" width="1.85546875" customWidth="1"/>
    <col min="2320" max="2320" width="3.140625" customWidth="1"/>
    <col min="2321" max="2321" width="10.85546875" customWidth="1"/>
    <col min="2322" max="2322" width="10.28515625" customWidth="1"/>
    <col min="2323" max="2323" width="6.28515625" customWidth="1"/>
    <col min="2324" max="2560" width="8.85546875" customWidth="1"/>
    <col min="2561" max="2561" width="3.5703125" customWidth="1"/>
    <col min="2562" max="2562" width="7.7109375" customWidth="1"/>
    <col min="2563" max="2563" width="20.5703125" customWidth="1"/>
    <col min="2564" max="2564" width="2.28515625" customWidth="1"/>
    <col min="2565" max="2565" width="1.7109375" customWidth="1"/>
    <col min="2566" max="2566" width="5.42578125" customWidth="1"/>
    <col min="2567" max="2567" width="11.140625" customWidth="1"/>
    <col min="2568" max="2568" width="11.7109375" customWidth="1"/>
    <col min="2569" max="2569" width="1.5703125" customWidth="1"/>
    <col min="2570" max="2570" width="3" customWidth="1"/>
    <col min="2571" max="2571" width="7" customWidth="1"/>
    <col min="2572" max="2572" width="12" customWidth="1"/>
    <col min="2573" max="2573" width="8.7109375" customWidth="1"/>
    <col min="2574" max="2574" width="2.7109375" customWidth="1"/>
    <col min="2575" max="2575" width="1.85546875" customWidth="1"/>
    <col min="2576" max="2576" width="3.140625" customWidth="1"/>
    <col min="2577" max="2577" width="10.85546875" customWidth="1"/>
    <col min="2578" max="2578" width="10.28515625" customWidth="1"/>
    <col min="2579" max="2579" width="6.28515625" customWidth="1"/>
    <col min="2580" max="2816" width="8.85546875" customWidth="1"/>
    <col min="2817" max="2817" width="3.5703125" customWidth="1"/>
    <col min="2818" max="2818" width="7.7109375" customWidth="1"/>
    <col min="2819" max="2819" width="20.5703125" customWidth="1"/>
    <col min="2820" max="2820" width="2.28515625" customWidth="1"/>
    <col min="2821" max="2821" width="1.7109375" customWidth="1"/>
    <col min="2822" max="2822" width="5.42578125" customWidth="1"/>
    <col min="2823" max="2823" width="11.140625" customWidth="1"/>
    <col min="2824" max="2824" width="11.7109375" customWidth="1"/>
    <col min="2825" max="2825" width="1.5703125" customWidth="1"/>
    <col min="2826" max="2826" width="3" customWidth="1"/>
    <col min="2827" max="2827" width="7" customWidth="1"/>
    <col min="2828" max="2828" width="12" customWidth="1"/>
    <col min="2829" max="2829" width="8.7109375" customWidth="1"/>
    <col min="2830" max="2830" width="2.7109375" customWidth="1"/>
    <col min="2831" max="2831" width="1.85546875" customWidth="1"/>
    <col min="2832" max="2832" width="3.140625" customWidth="1"/>
    <col min="2833" max="2833" width="10.85546875" customWidth="1"/>
    <col min="2834" max="2834" width="10.28515625" customWidth="1"/>
    <col min="2835" max="2835" width="6.28515625" customWidth="1"/>
    <col min="2836" max="3072" width="8.85546875" customWidth="1"/>
    <col min="3073" max="3073" width="3.5703125" customWidth="1"/>
    <col min="3074" max="3074" width="7.7109375" customWidth="1"/>
    <col min="3075" max="3075" width="20.5703125" customWidth="1"/>
    <col min="3076" max="3076" width="2.28515625" customWidth="1"/>
    <col min="3077" max="3077" width="1.7109375" customWidth="1"/>
    <col min="3078" max="3078" width="5.42578125" customWidth="1"/>
    <col min="3079" max="3079" width="11.140625" customWidth="1"/>
    <col min="3080" max="3080" width="11.7109375" customWidth="1"/>
    <col min="3081" max="3081" width="1.5703125" customWidth="1"/>
    <col min="3082" max="3082" width="3" customWidth="1"/>
    <col min="3083" max="3083" width="7" customWidth="1"/>
    <col min="3084" max="3084" width="12" customWidth="1"/>
    <col min="3085" max="3085" width="8.7109375" customWidth="1"/>
    <col min="3086" max="3086" width="2.7109375" customWidth="1"/>
    <col min="3087" max="3087" width="1.85546875" customWidth="1"/>
    <col min="3088" max="3088" width="3.140625" customWidth="1"/>
    <col min="3089" max="3089" width="10.85546875" customWidth="1"/>
    <col min="3090" max="3090" width="10.28515625" customWidth="1"/>
    <col min="3091" max="3091" width="6.28515625" customWidth="1"/>
    <col min="3092" max="3328" width="8.85546875" customWidth="1"/>
    <col min="3329" max="3329" width="3.5703125" customWidth="1"/>
    <col min="3330" max="3330" width="7.7109375" customWidth="1"/>
    <col min="3331" max="3331" width="20.5703125" customWidth="1"/>
    <col min="3332" max="3332" width="2.28515625" customWidth="1"/>
    <col min="3333" max="3333" width="1.7109375" customWidth="1"/>
    <col min="3334" max="3334" width="5.42578125" customWidth="1"/>
    <col min="3335" max="3335" width="11.140625" customWidth="1"/>
    <col min="3336" max="3336" width="11.7109375" customWidth="1"/>
    <col min="3337" max="3337" width="1.5703125" customWidth="1"/>
    <col min="3338" max="3338" width="3" customWidth="1"/>
    <col min="3339" max="3339" width="7" customWidth="1"/>
    <col min="3340" max="3340" width="12" customWidth="1"/>
    <col min="3341" max="3341" width="8.7109375" customWidth="1"/>
    <col min="3342" max="3342" width="2.7109375" customWidth="1"/>
    <col min="3343" max="3343" width="1.85546875" customWidth="1"/>
    <col min="3344" max="3344" width="3.140625" customWidth="1"/>
    <col min="3345" max="3345" width="10.85546875" customWidth="1"/>
    <col min="3346" max="3346" width="10.28515625" customWidth="1"/>
    <col min="3347" max="3347" width="6.28515625" customWidth="1"/>
    <col min="3348" max="3584" width="8.85546875" customWidth="1"/>
    <col min="3585" max="3585" width="3.5703125" customWidth="1"/>
    <col min="3586" max="3586" width="7.7109375" customWidth="1"/>
    <col min="3587" max="3587" width="20.5703125" customWidth="1"/>
    <col min="3588" max="3588" width="2.28515625" customWidth="1"/>
    <col min="3589" max="3589" width="1.7109375" customWidth="1"/>
    <col min="3590" max="3590" width="5.42578125" customWidth="1"/>
    <col min="3591" max="3591" width="11.140625" customWidth="1"/>
    <col min="3592" max="3592" width="11.7109375" customWidth="1"/>
    <col min="3593" max="3593" width="1.5703125" customWidth="1"/>
    <col min="3594" max="3594" width="3" customWidth="1"/>
    <col min="3595" max="3595" width="7" customWidth="1"/>
    <col min="3596" max="3596" width="12" customWidth="1"/>
    <col min="3597" max="3597" width="8.7109375" customWidth="1"/>
    <col min="3598" max="3598" width="2.7109375" customWidth="1"/>
    <col min="3599" max="3599" width="1.85546875" customWidth="1"/>
    <col min="3600" max="3600" width="3.140625" customWidth="1"/>
    <col min="3601" max="3601" width="10.85546875" customWidth="1"/>
    <col min="3602" max="3602" width="10.28515625" customWidth="1"/>
    <col min="3603" max="3603" width="6.28515625" customWidth="1"/>
    <col min="3604" max="3840" width="8.85546875" customWidth="1"/>
    <col min="3841" max="3841" width="3.5703125" customWidth="1"/>
    <col min="3842" max="3842" width="7.7109375" customWidth="1"/>
    <col min="3843" max="3843" width="20.5703125" customWidth="1"/>
    <col min="3844" max="3844" width="2.28515625" customWidth="1"/>
    <col min="3845" max="3845" width="1.7109375" customWidth="1"/>
    <col min="3846" max="3846" width="5.42578125" customWidth="1"/>
    <col min="3847" max="3847" width="11.140625" customWidth="1"/>
    <col min="3848" max="3848" width="11.7109375" customWidth="1"/>
    <col min="3849" max="3849" width="1.5703125" customWidth="1"/>
    <col min="3850" max="3850" width="3" customWidth="1"/>
    <col min="3851" max="3851" width="7" customWidth="1"/>
    <col min="3852" max="3852" width="12" customWidth="1"/>
    <col min="3853" max="3853" width="8.7109375" customWidth="1"/>
    <col min="3854" max="3854" width="2.7109375" customWidth="1"/>
    <col min="3855" max="3855" width="1.85546875" customWidth="1"/>
    <col min="3856" max="3856" width="3.140625" customWidth="1"/>
    <col min="3857" max="3857" width="10.85546875" customWidth="1"/>
    <col min="3858" max="3858" width="10.28515625" customWidth="1"/>
    <col min="3859" max="3859" width="6.28515625" customWidth="1"/>
    <col min="3860" max="4096" width="8.85546875" customWidth="1"/>
    <col min="4097" max="4097" width="3.5703125" customWidth="1"/>
    <col min="4098" max="4098" width="7.7109375" customWidth="1"/>
    <col min="4099" max="4099" width="20.5703125" customWidth="1"/>
    <col min="4100" max="4100" width="2.28515625" customWidth="1"/>
    <col min="4101" max="4101" width="1.7109375" customWidth="1"/>
    <col min="4102" max="4102" width="5.42578125" customWidth="1"/>
    <col min="4103" max="4103" width="11.140625" customWidth="1"/>
    <col min="4104" max="4104" width="11.7109375" customWidth="1"/>
    <col min="4105" max="4105" width="1.5703125" customWidth="1"/>
    <col min="4106" max="4106" width="3" customWidth="1"/>
    <col min="4107" max="4107" width="7" customWidth="1"/>
    <col min="4108" max="4108" width="12" customWidth="1"/>
    <col min="4109" max="4109" width="8.7109375" customWidth="1"/>
    <col min="4110" max="4110" width="2.7109375" customWidth="1"/>
    <col min="4111" max="4111" width="1.85546875" customWidth="1"/>
    <col min="4112" max="4112" width="3.140625" customWidth="1"/>
    <col min="4113" max="4113" width="10.85546875" customWidth="1"/>
    <col min="4114" max="4114" width="10.28515625" customWidth="1"/>
    <col min="4115" max="4115" width="6.28515625" customWidth="1"/>
    <col min="4116" max="4352" width="8.85546875" customWidth="1"/>
    <col min="4353" max="4353" width="3.5703125" customWidth="1"/>
    <col min="4354" max="4354" width="7.7109375" customWidth="1"/>
    <col min="4355" max="4355" width="20.5703125" customWidth="1"/>
    <col min="4356" max="4356" width="2.28515625" customWidth="1"/>
    <col min="4357" max="4357" width="1.7109375" customWidth="1"/>
    <col min="4358" max="4358" width="5.42578125" customWidth="1"/>
    <col min="4359" max="4359" width="11.140625" customWidth="1"/>
    <col min="4360" max="4360" width="11.7109375" customWidth="1"/>
    <col min="4361" max="4361" width="1.5703125" customWidth="1"/>
    <col min="4362" max="4362" width="3" customWidth="1"/>
    <col min="4363" max="4363" width="7" customWidth="1"/>
    <col min="4364" max="4364" width="12" customWidth="1"/>
    <col min="4365" max="4365" width="8.7109375" customWidth="1"/>
    <col min="4366" max="4366" width="2.7109375" customWidth="1"/>
    <col min="4367" max="4367" width="1.85546875" customWidth="1"/>
    <col min="4368" max="4368" width="3.140625" customWidth="1"/>
    <col min="4369" max="4369" width="10.85546875" customWidth="1"/>
    <col min="4370" max="4370" width="10.28515625" customWidth="1"/>
    <col min="4371" max="4371" width="6.28515625" customWidth="1"/>
    <col min="4372" max="4608" width="8.85546875" customWidth="1"/>
    <col min="4609" max="4609" width="3.5703125" customWidth="1"/>
    <col min="4610" max="4610" width="7.7109375" customWidth="1"/>
    <col min="4611" max="4611" width="20.5703125" customWidth="1"/>
    <col min="4612" max="4612" width="2.28515625" customWidth="1"/>
    <col min="4613" max="4613" width="1.7109375" customWidth="1"/>
    <col min="4614" max="4614" width="5.42578125" customWidth="1"/>
    <col min="4615" max="4615" width="11.140625" customWidth="1"/>
    <col min="4616" max="4616" width="11.7109375" customWidth="1"/>
    <col min="4617" max="4617" width="1.5703125" customWidth="1"/>
    <col min="4618" max="4618" width="3" customWidth="1"/>
    <col min="4619" max="4619" width="7" customWidth="1"/>
    <col min="4620" max="4620" width="12" customWidth="1"/>
    <col min="4621" max="4621" width="8.7109375" customWidth="1"/>
    <col min="4622" max="4622" width="2.7109375" customWidth="1"/>
    <col min="4623" max="4623" width="1.85546875" customWidth="1"/>
    <col min="4624" max="4624" width="3.140625" customWidth="1"/>
    <col min="4625" max="4625" width="10.85546875" customWidth="1"/>
    <col min="4626" max="4626" width="10.28515625" customWidth="1"/>
    <col min="4627" max="4627" width="6.28515625" customWidth="1"/>
    <col min="4628" max="4864" width="8.85546875" customWidth="1"/>
    <col min="4865" max="4865" width="3.5703125" customWidth="1"/>
    <col min="4866" max="4866" width="7.7109375" customWidth="1"/>
    <col min="4867" max="4867" width="20.5703125" customWidth="1"/>
    <col min="4868" max="4868" width="2.28515625" customWidth="1"/>
    <col min="4869" max="4869" width="1.7109375" customWidth="1"/>
    <col min="4870" max="4870" width="5.42578125" customWidth="1"/>
    <col min="4871" max="4871" width="11.140625" customWidth="1"/>
    <col min="4872" max="4872" width="11.7109375" customWidth="1"/>
    <col min="4873" max="4873" width="1.5703125" customWidth="1"/>
    <col min="4874" max="4874" width="3" customWidth="1"/>
    <col min="4875" max="4875" width="7" customWidth="1"/>
    <col min="4876" max="4876" width="12" customWidth="1"/>
    <col min="4877" max="4877" width="8.7109375" customWidth="1"/>
    <col min="4878" max="4878" width="2.7109375" customWidth="1"/>
    <col min="4879" max="4879" width="1.85546875" customWidth="1"/>
    <col min="4880" max="4880" width="3.140625" customWidth="1"/>
    <col min="4881" max="4881" width="10.85546875" customWidth="1"/>
    <col min="4882" max="4882" width="10.28515625" customWidth="1"/>
    <col min="4883" max="4883" width="6.28515625" customWidth="1"/>
    <col min="4884" max="5120" width="8.85546875" customWidth="1"/>
    <col min="5121" max="5121" width="3.5703125" customWidth="1"/>
    <col min="5122" max="5122" width="7.7109375" customWidth="1"/>
    <col min="5123" max="5123" width="20.5703125" customWidth="1"/>
    <col min="5124" max="5124" width="2.28515625" customWidth="1"/>
    <col min="5125" max="5125" width="1.7109375" customWidth="1"/>
    <col min="5126" max="5126" width="5.42578125" customWidth="1"/>
    <col min="5127" max="5127" width="11.140625" customWidth="1"/>
    <col min="5128" max="5128" width="11.7109375" customWidth="1"/>
    <col min="5129" max="5129" width="1.5703125" customWidth="1"/>
    <col min="5130" max="5130" width="3" customWidth="1"/>
    <col min="5131" max="5131" width="7" customWidth="1"/>
    <col min="5132" max="5132" width="12" customWidth="1"/>
    <col min="5133" max="5133" width="8.7109375" customWidth="1"/>
    <col min="5134" max="5134" width="2.7109375" customWidth="1"/>
    <col min="5135" max="5135" width="1.85546875" customWidth="1"/>
    <col min="5136" max="5136" width="3.140625" customWidth="1"/>
    <col min="5137" max="5137" width="10.85546875" customWidth="1"/>
    <col min="5138" max="5138" width="10.28515625" customWidth="1"/>
    <col min="5139" max="5139" width="6.28515625" customWidth="1"/>
    <col min="5140" max="5376" width="8.85546875" customWidth="1"/>
    <col min="5377" max="5377" width="3.5703125" customWidth="1"/>
    <col min="5378" max="5378" width="7.7109375" customWidth="1"/>
    <col min="5379" max="5379" width="20.5703125" customWidth="1"/>
    <col min="5380" max="5380" width="2.28515625" customWidth="1"/>
    <col min="5381" max="5381" width="1.7109375" customWidth="1"/>
    <col min="5382" max="5382" width="5.42578125" customWidth="1"/>
    <col min="5383" max="5383" width="11.140625" customWidth="1"/>
    <col min="5384" max="5384" width="11.7109375" customWidth="1"/>
    <col min="5385" max="5385" width="1.5703125" customWidth="1"/>
    <col min="5386" max="5386" width="3" customWidth="1"/>
    <col min="5387" max="5387" width="7" customWidth="1"/>
    <col min="5388" max="5388" width="12" customWidth="1"/>
    <col min="5389" max="5389" width="8.7109375" customWidth="1"/>
    <col min="5390" max="5390" width="2.7109375" customWidth="1"/>
    <col min="5391" max="5391" width="1.85546875" customWidth="1"/>
    <col min="5392" max="5392" width="3.140625" customWidth="1"/>
    <col min="5393" max="5393" width="10.85546875" customWidth="1"/>
    <col min="5394" max="5394" width="10.28515625" customWidth="1"/>
    <col min="5395" max="5395" width="6.28515625" customWidth="1"/>
    <col min="5396" max="5632" width="8.85546875" customWidth="1"/>
    <col min="5633" max="5633" width="3.5703125" customWidth="1"/>
    <col min="5634" max="5634" width="7.7109375" customWidth="1"/>
    <col min="5635" max="5635" width="20.5703125" customWidth="1"/>
    <col min="5636" max="5636" width="2.28515625" customWidth="1"/>
    <col min="5637" max="5637" width="1.7109375" customWidth="1"/>
    <col min="5638" max="5638" width="5.42578125" customWidth="1"/>
    <col min="5639" max="5639" width="11.140625" customWidth="1"/>
    <col min="5640" max="5640" width="11.7109375" customWidth="1"/>
    <col min="5641" max="5641" width="1.5703125" customWidth="1"/>
    <col min="5642" max="5642" width="3" customWidth="1"/>
    <col min="5643" max="5643" width="7" customWidth="1"/>
    <col min="5644" max="5644" width="12" customWidth="1"/>
    <col min="5645" max="5645" width="8.7109375" customWidth="1"/>
    <col min="5646" max="5646" width="2.7109375" customWidth="1"/>
    <col min="5647" max="5647" width="1.85546875" customWidth="1"/>
    <col min="5648" max="5648" width="3.140625" customWidth="1"/>
    <col min="5649" max="5649" width="10.85546875" customWidth="1"/>
    <col min="5650" max="5650" width="10.28515625" customWidth="1"/>
    <col min="5651" max="5651" width="6.28515625" customWidth="1"/>
    <col min="5652" max="5888" width="8.85546875" customWidth="1"/>
    <col min="5889" max="5889" width="3.5703125" customWidth="1"/>
    <col min="5890" max="5890" width="7.7109375" customWidth="1"/>
    <col min="5891" max="5891" width="20.5703125" customWidth="1"/>
    <col min="5892" max="5892" width="2.28515625" customWidth="1"/>
    <col min="5893" max="5893" width="1.7109375" customWidth="1"/>
    <col min="5894" max="5894" width="5.42578125" customWidth="1"/>
    <col min="5895" max="5895" width="11.140625" customWidth="1"/>
    <col min="5896" max="5896" width="11.7109375" customWidth="1"/>
    <col min="5897" max="5897" width="1.5703125" customWidth="1"/>
    <col min="5898" max="5898" width="3" customWidth="1"/>
    <col min="5899" max="5899" width="7" customWidth="1"/>
    <col min="5900" max="5900" width="12" customWidth="1"/>
    <col min="5901" max="5901" width="8.7109375" customWidth="1"/>
    <col min="5902" max="5902" width="2.7109375" customWidth="1"/>
    <col min="5903" max="5903" width="1.85546875" customWidth="1"/>
    <col min="5904" max="5904" width="3.140625" customWidth="1"/>
    <col min="5905" max="5905" width="10.85546875" customWidth="1"/>
    <col min="5906" max="5906" width="10.28515625" customWidth="1"/>
    <col min="5907" max="5907" width="6.28515625" customWidth="1"/>
    <col min="5908" max="6144" width="8.85546875" customWidth="1"/>
    <col min="6145" max="6145" width="3.5703125" customWidth="1"/>
    <col min="6146" max="6146" width="7.7109375" customWidth="1"/>
    <col min="6147" max="6147" width="20.5703125" customWidth="1"/>
    <col min="6148" max="6148" width="2.28515625" customWidth="1"/>
    <col min="6149" max="6149" width="1.7109375" customWidth="1"/>
    <col min="6150" max="6150" width="5.42578125" customWidth="1"/>
    <col min="6151" max="6151" width="11.140625" customWidth="1"/>
    <col min="6152" max="6152" width="11.7109375" customWidth="1"/>
    <col min="6153" max="6153" width="1.5703125" customWidth="1"/>
    <col min="6154" max="6154" width="3" customWidth="1"/>
    <col min="6155" max="6155" width="7" customWidth="1"/>
    <col min="6156" max="6156" width="12" customWidth="1"/>
    <col min="6157" max="6157" width="8.7109375" customWidth="1"/>
    <col min="6158" max="6158" width="2.7109375" customWidth="1"/>
    <col min="6159" max="6159" width="1.85546875" customWidth="1"/>
    <col min="6160" max="6160" width="3.140625" customWidth="1"/>
    <col min="6161" max="6161" width="10.85546875" customWidth="1"/>
    <col min="6162" max="6162" width="10.28515625" customWidth="1"/>
    <col min="6163" max="6163" width="6.28515625" customWidth="1"/>
    <col min="6164" max="6400" width="8.85546875" customWidth="1"/>
    <col min="6401" max="6401" width="3.5703125" customWidth="1"/>
    <col min="6402" max="6402" width="7.7109375" customWidth="1"/>
    <col min="6403" max="6403" width="20.5703125" customWidth="1"/>
    <col min="6404" max="6404" width="2.28515625" customWidth="1"/>
    <col min="6405" max="6405" width="1.7109375" customWidth="1"/>
    <col min="6406" max="6406" width="5.42578125" customWidth="1"/>
    <col min="6407" max="6407" width="11.140625" customWidth="1"/>
    <col min="6408" max="6408" width="11.7109375" customWidth="1"/>
    <col min="6409" max="6409" width="1.5703125" customWidth="1"/>
    <col min="6410" max="6410" width="3" customWidth="1"/>
    <col min="6411" max="6411" width="7" customWidth="1"/>
    <col min="6412" max="6412" width="12" customWidth="1"/>
    <col min="6413" max="6413" width="8.7109375" customWidth="1"/>
    <col min="6414" max="6414" width="2.7109375" customWidth="1"/>
    <col min="6415" max="6415" width="1.85546875" customWidth="1"/>
    <col min="6416" max="6416" width="3.140625" customWidth="1"/>
    <col min="6417" max="6417" width="10.85546875" customWidth="1"/>
    <col min="6418" max="6418" width="10.28515625" customWidth="1"/>
    <col min="6419" max="6419" width="6.28515625" customWidth="1"/>
    <col min="6420" max="6656" width="8.85546875" customWidth="1"/>
    <col min="6657" max="6657" width="3.5703125" customWidth="1"/>
    <col min="6658" max="6658" width="7.7109375" customWidth="1"/>
    <col min="6659" max="6659" width="20.5703125" customWidth="1"/>
    <col min="6660" max="6660" width="2.28515625" customWidth="1"/>
    <col min="6661" max="6661" width="1.7109375" customWidth="1"/>
    <col min="6662" max="6662" width="5.42578125" customWidth="1"/>
    <col min="6663" max="6663" width="11.140625" customWidth="1"/>
    <col min="6664" max="6664" width="11.7109375" customWidth="1"/>
    <col min="6665" max="6665" width="1.5703125" customWidth="1"/>
    <col min="6666" max="6666" width="3" customWidth="1"/>
    <col min="6667" max="6667" width="7" customWidth="1"/>
    <col min="6668" max="6668" width="12" customWidth="1"/>
    <col min="6669" max="6669" width="8.7109375" customWidth="1"/>
    <col min="6670" max="6670" width="2.7109375" customWidth="1"/>
    <col min="6671" max="6671" width="1.85546875" customWidth="1"/>
    <col min="6672" max="6672" width="3.140625" customWidth="1"/>
    <col min="6673" max="6673" width="10.85546875" customWidth="1"/>
    <col min="6674" max="6674" width="10.28515625" customWidth="1"/>
    <col min="6675" max="6675" width="6.28515625" customWidth="1"/>
    <col min="6676" max="6912" width="8.85546875" customWidth="1"/>
    <col min="6913" max="6913" width="3.5703125" customWidth="1"/>
    <col min="6914" max="6914" width="7.7109375" customWidth="1"/>
    <col min="6915" max="6915" width="20.5703125" customWidth="1"/>
    <col min="6916" max="6916" width="2.28515625" customWidth="1"/>
    <col min="6917" max="6917" width="1.7109375" customWidth="1"/>
    <col min="6918" max="6918" width="5.42578125" customWidth="1"/>
    <col min="6919" max="6919" width="11.140625" customWidth="1"/>
    <col min="6920" max="6920" width="11.7109375" customWidth="1"/>
    <col min="6921" max="6921" width="1.5703125" customWidth="1"/>
    <col min="6922" max="6922" width="3" customWidth="1"/>
    <col min="6923" max="6923" width="7" customWidth="1"/>
    <col min="6924" max="6924" width="12" customWidth="1"/>
    <col min="6925" max="6925" width="8.7109375" customWidth="1"/>
    <col min="6926" max="6926" width="2.7109375" customWidth="1"/>
    <col min="6927" max="6927" width="1.85546875" customWidth="1"/>
    <col min="6928" max="6928" width="3.140625" customWidth="1"/>
    <col min="6929" max="6929" width="10.85546875" customWidth="1"/>
    <col min="6930" max="6930" width="10.28515625" customWidth="1"/>
    <col min="6931" max="6931" width="6.28515625" customWidth="1"/>
    <col min="6932" max="7168" width="8.85546875" customWidth="1"/>
    <col min="7169" max="7169" width="3.5703125" customWidth="1"/>
    <col min="7170" max="7170" width="7.7109375" customWidth="1"/>
    <col min="7171" max="7171" width="20.5703125" customWidth="1"/>
    <col min="7172" max="7172" width="2.28515625" customWidth="1"/>
    <col min="7173" max="7173" width="1.7109375" customWidth="1"/>
    <col min="7174" max="7174" width="5.42578125" customWidth="1"/>
    <col min="7175" max="7175" width="11.140625" customWidth="1"/>
    <col min="7176" max="7176" width="11.7109375" customWidth="1"/>
    <col min="7177" max="7177" width="1.5703125" customWidth="1"/>
    <col min="7178" max="7178" width="3" customWidth="1"/>
    <col min="7179" max="7179" width="7" customWidth="1"/>
    <col min="7180" max="7180" width="12" customWidth="1"/>
    <col min="7181" max="7181" width="8.7109375" customWidth="1"/>
    <col min="7182" max="7182" width="2.7109375" customWidth="1"/>
    <col min="7183" max="7183" width="1.85546875" customWidth="1"/>
    <col min="7184" max="7184" width="3.140625" customWidth="1"/>
    <col min="7185" max="7185" width="10.85546875" customWidth="1"/>
    <col min="7186" max="7186" width="10.28515625" customWidth="1"/>
    <col min="7187" max="7187" width="6.28515625" customWidth="1"/>
    <col min="7188" max="7424" width="8.85546875" customWidth="1"/>
    <col min="7425" max="7425" width="3.5703125" customWidth="1"/>
    <col min="7426" max="7426" width="7.7109375" customWidth="1"/>
    <col min="7427" max="7427" width="20.5703125" customWidth="1"/>
    <col min="7428" max="7428" width="2.28515625" customWidth="1"/>
    <col min="7429" max="7429" width="1.7109375" customWidth="1"/>
    <col min="7430" max="7430" width="5.42578125" customWidth="1"/>
    <col min="7431" max="7431" width="11.140625" customWidth="1"/>
    <col min="7432" max="7432" width="11.7109375" customWidth="1"/>
    <col min="7433" max="7433" width="1.5703125" customWidth="1"/>
    <col min="7434" max="7434" width="3" customWidth="1"/>
    <col min="7435" max="7435" width="7" customWidth="1"/>
    <col min="7436" max="7436" width="12" customWidth="1"/>
    <col min="7437" max="7437" width="8.7109375" customWidth="1"/>
    <col min="7438" max="7438" width="2.7109375" customWidth="1"/>
    <col min="7439" max="7439" width="1.85546875" customWidth="1"/>
    <col min="7440" max="7440" width="3.140625" customWidth="1"/>
    <col min="7441" max="7441" width="10.85546875" customWidth="1"/>
    <col min="7442" max="7442" width="10.28515625" customWidth="1"/>
    <col min="7443" max="7443" width="6.28515625" customWidth="1"/>
    <col min="7444" max="7680" width="8.85546875" customWidth="1"/>
    <col min="7681" max="7681" width="3.5703125" customWidth="1"/>
    <col min="7682" max="7682" width="7.7109375" customWidth="1"/>
    <col min="7683" max="7683" width="20.5703125" customWidth="1"/>
    <col min="7684" max="7684" width="2.28515625" customWidth="1"/>
    <col min="7685" max="7685" width="1.7109375" customWidth="1"/>
    <col min="7686" max="7686" width="5.42578125" customWidth="1"/>
    <col min="7687" max="7687" width="11.140625" customWidth="1"/>
    <col min="7688" max="7688" width="11.7109375" customWidth="1"/>
    <col min="7689" max="7689" width="1.5703125" customWidth="1"/>
    <col min="7690" max="7690" width="3" customWidth="1"/>
    <col min="7691" max="7691" width="7" customWidth="1"/>
    <col min="7692" max="7692" width="12" customWidth="1"/>
    <col min="7693" max="7693" width="8.7109375" customWidth="1"/>
    <col min="7694" max="7694" width="2.7109375" customWidth="1"/>
    <col min="7695" max="7695" width="1.85546875" customWidth="1"/>
    <col min="7696" max="7696" width="3.140625" customWidth="1"/>
    <col min="7697" max="7697" width="10.85546875" customWidth="1"/>
    <col min="7698" max="7698" width="10.28515625" customWidth="1"/>
    <col min="7699" max="7699" width="6.28515625" customWidth="1"/>
    <col min="7700" max="7936" width="8.85546875" customWidth="1"/>
    <col min="7937" max="7937" width="3.5703125" customWidth="1"/>
    <col min="7938" max="7938" width="7.7109375" customWidth="1"/>
    <col min="7939" max="7939" width="20.5703125" customWidth="1"/>
    <col min="7940" max="7940" width="2.28515625" customWidth="1"/>
    <col min="7941" max="7941" width="1.7109375" customWidth="1"/>
    <col min="7942" max="7942" width="5.42578125" customWidth="1"/>
    <col min="7943" max="7943" width="11.140625" customWidth="1"/>
    <col min="7944" max="7944" width="11.7109375" customWidth="1"/>
    <col min="7945" max="7945" width="1.5703125" customWidth="1"/>
    <col min="7946" max="7946" width="3" customWidth="1"/>
    <col min="7947" max="7947" width="7" customWidth="1"/>
    <col min="7948" max="7948" width="12" customWidth="1"/>
    <col min="7949" max="7949" width="8.7109375" customWidth="1"/>
    <col min="7950" max="7950" width="2.7109375" customWidth="1"/>
    <col min="7951" max="7951" width="1.85546875" customWidth="1"/>
    <col min="7952" max="7952" width="3.140625" customWidth="1"/>
    <col min="7953" max="7953" width="10.85546875" customWidth="1"/>
    <col min="7954" max="7954" width="10.28515625" customWidth="1"/>
    <col min="7955" max="7955" width="6.28515625" customWidth="1"/>
    <col min="7956" max="8192" width="8.85546875" customWidth="1"/>
    <col min="8193" max="8193" width="3.5703125" customWidth="1"/>
    <col min="8194" max="8194" width="7.7109375" customWidth="1"/>
    <col min="8195" max="8195" width="20.5703125" customWidth="1"/>
    <col min="8196" max="8196" width="2.28515625" customWidth="1"/>
    <col min="8197" max="8197" width="1.7109375" customWidth="1"/>
    <col min="8198" max="8198" width="5.42578125" customWidth="1"/>
    <col min="8199" max="8199" width="11.140625" customWidth="1"/>
    <col min="8200" max="8200" width="11.7109375" customWidth="1"/>
    <col min="8201" max="8201" width="1.5703125" customWidth="1"/>
    <col min="8202" max="8202" width="3" customWidth="1"/>
    <col min="8203" max="8203" width="7" customWidth="1"/>
    <col min="8204" max="8204" width="12" customWidth="1"/>
    <col min="8205" max="8205" width="8.7109375" customWidth="1"/>
    <col min="8206" max="8206" width="2.7109375" customWidth="1"/>
    <col min="8207" max="8207" width="1.85546875" customWidth="1"/>
    <col min="8208" max="8208" width="3.140625" customWidth="1"/>
    <col min="8209" max="8209" width="10.85546875" customWidth="1"/>
    <col min="8210" max="8210" width="10.28515625" customWidth="1"/>
    <col min="8211" max="8211" width="6.28515625" customWidth="1"/>
    <col min="8212" max="8448" width="8.85546875" customWidth="1"/>
    <col min="8449" max="8449" width="3.5703125" customWidth="1"/>
    <col min="8450" max="8450" width="7.7109375" customWidth="1"/>
    <col min="8451" max="8451" width="20.5703125" customWidth="1"/>
    <col min="8452" max="8452" width="2.28515625" customWidth="1"/>
    <col min="8453" max="8453" width="1.7109375" customWidth="1"/>
    <col min="8454" max="8454" width="5.42578125" customWidth="1"/>
    <col min="8455" max="8455" width="11.140625" customWidth="1"/>
    <col min="8456" max="8456" width="11.7109375" customWidth="1"/>
    <col min="8457" max="8457" width="1.5703125" customWidth="1"/>
    <col min="8458" max="8458" width="3" customWidth="1"/>
    <col min="8459" max="8459" width="7" customWidth="1"/>
    <col min="8460" max="8460" width="12" customWidth="1"/>
    <col min="8461" max="8461" width="8.7109375" customWidth="1"/>
    <col min="8462" max="8462" width="2.7109375" customWidth="1"/>
    <col min="8463" max="8463" width="1.85546875" customWidth="1"/>
    <col min="8464" max="8464" width="3.140625" customWidth="1"/>
    <col min="8465" max="8465" width="10.85546875" customWidth="1"/>
    <col min="8466" max="8466" width="10.28515625" customWidth="1"/>
    <col min="8467" max="8467" width="6.28515625" customWidth="1"/>
    <col min="8468" max="8704" width="8.85546875" customWidth="1"/>
    <col min="8705" max="8705" width="3.5703125" customWidth="1"/>
    <col min="8706" max="8706" width="7.7109375" customWidth="1"/>
    <col min="8707" max="8707" width="20.5703125" customWidth="1"/>
    <col min="8708" max="8708" width="2.28515625" customWidth="1"/>
    <col min="8709" max="8709" width="1.7109375" customWidth="1"/>
    <col min="8710" max="8710" width="5.42578125" customWidth="1"/>
    <col min="8711" max="8711" width="11.140625" customWidth="1"/>
    <col min="8712" max="8712" width="11.7109375" customWidth="1"/>
    <col min="8713" max="8713" width="1.5703125" customWidth="1"/>
    <col min="8714" max="8714" width="3" customWidth="1"/>
    <col min="8715" max="8715" width="7" customWidth="1"/>
    <col min="8716" max="8716" width="12" customWidth="1"/>
    <col min="8717" max="8717" width="8.7109375" customWidth="1"/>
    <col min="8718" max="8718" width="2.7109375" customWidth="1"/>
    <col min="8719" max="8719" width="1.85546875" customWidth="1"/>
    <col min="8720" max="8720" width="3.140625" customWidth="1"/>
    <col min="8721" max="8721" width="10.85546875" customWidth="1"/>
    <col min="8722" max="8722" width="10.28515625" customWidth="1"/>
    <col min="8723" max="8723" width="6.28515625" customWidth="1"/>
    <col min="8724" max="8960" width="8.85546875" customWidth="1"/>
    <col min="8961" max="8961" width="3.5703125" customWidth="1"/>
    <col min="8962" max="8962" width="7.7109375" customWidth="1"/>
    <col min="8963" max="8963" width="20.5703125" customWidth="1"/>
    <col min="8964" max="8964" width="2.28515625" customWidth="1"/>
    <col min="8965" max="8965" width="1.7109375" customWidth="1"/>
    <col min="8966" max="8966" width="5.42578125" customWidth="1"/>
    <col min="8967" max="8967" width="11.140625" customWidth="1"/>
    <col min="8968" max="8968" width="11.7109375" customWidth="1"/>
    <col min="8969" max="8969" width="1.5703125" customWidth="1"/>
    <col min="8970" max="8970" width="3" customWidth="1"/>
    <col min="8971" max="8971" width="7" customWidth="1"/>
    <col min="8972" max="8972" width="12" customWidth="1"/>
    <col min="8973" max="8973" width="8.7109375" customWidth="1"/>
    <col min="8974" max="8974" width="2.7109375" customWidth="1"/>
    <col min="8975" max="8975" width="1.85546875" customWidth="1"/>
    <col min="8976" max="8976" width="3.140625" customWidth="1"/>
    <col min="8977" max="8977" width="10.85546875" customWidth="1"/>
    <col min="8978" max="8978" width="10.28515625" customWidth="1"/>
    <col min="8979" max="8979" width="6.28515625" customWidth="1"/>
    <col min="8980" max="9216" width="8.85546875" customWidth="1"/>
    <col min="9217" max="9217" width="3.5703125" customWidth="1"/>
    <col min="9218" max="9218" width="7.7109375" customWidth="1"/>
    <col min="9219" max="9219" width="20.5703125" customWidth="1"/>
    <col min="9220" max="9220" width="2.28515625" customWidth="1"/>
    <col min="9221" max="9221" width="1.7109375" customWidth="1"/>
    <col min="9222" max="9222" width="5.42578125" customWidth="1"/>
    <col min="9223" max="9223" width="11.140625" customWidth="1"/>
    <col min="9224" max="9224" width="11.7109375" customWidth="1"/>
    <col min="9225" max="9225" width="1.5703125" customWidth="1"/>
    <col min="9226" max="9226" width="3" customWidth="1"/>
    <col min="9227" max="9227" width="7" customWidth="1"/>
    <col min="9228" max="9228" width="12" customWidth="1"/>
    <col min="9229" max="9229" width="8.7109375" customWidth="1"/>
    <col min="9230" max="9230" width="2.7109375" customWidth="1"/>
    <col min="9231" max="9231" width="1.85546875" customWidth="1"/>
    <col min="9232" max="9232" width="3.140625" customWidth="1"/>
    <col min="9233" max="9233" width="10.85546875" customWidth="1"/>
    <col min="9234" max="9234" width="10.28515625" customWidth="1"/>
    <col min="9235" max="9235" width="6.28515625" customWidth="1"/>
    <col min="9236" max="9472" width="8.85546875" customWidth="1"/>
    <col min="9473" max="9473" width="3.5703125" customWidth="1"/>
    <col min="9474" max="9474" width="7.7109375" customWidth="1"/>
    <col min="9475" max="9475" width="20.5703125" customWidth="1"/>
    <col min="9476" max="9476" width="2.28515625" customWidth="1"/>
    <col min="9477" max="9477" width="1.7109375" customWidth="1"/>
    <col min="9478" max="9478" width="5.42578125" customWidth="1"/>
    <col min="9479" max="9479" width="11.140625" customWidth="1"/>
    <col min="9480" max="9480" width="11.7109375" customWidth="1"/>
    <col min="9481" max="9481" width="1.5703125" customWidth="1"/>
    <col min="9482" max="9482" width="3" customWidth="1"/>
    <col min="9483" max="9483" width="7" customWidth="1"/>
    <col min="9484" max="9484" width="12" customWidth="1"/>
    <col min="9485" max="9485" width="8.7109375" customWidth="1"/>
    <col min="9486" max="9486" width="2.7109375" customWidth="1"/>
    <col min="9487" max="9487" width="1.85546875" customWidth="1"/>
    <col min="9488" max="9488" width="3.140625" customWidth="1"/>
    <col min="9489" max="9489" width="10.85546875" customWidth="1"/>
    <col min="9490" max="9490" width="10.28515625" customWidth="1"/>
    <col min="9491" max="9491" width="6.28515625" customWidth="1"/>
    <col min="9492" max="9728" width="8.85546875" customWidth="1"/>
    <col min="9729" max="9729" width="3.5703125" customWidth="1"/>
    <col min="9730" max="9730" width="7.7109375" customWidth="1"/>
    <col min="9731" max="9731" width="20.5703125" customWidth="1"/>
    <col min="9732" max="9732" width="2.28515625" customWidth="1"/>
    <col min="9733" max="9733" width="1.7109375" customWidth="1"/>
    <col min="9734" max="9734" width="5.42578125" customWidth="1"/>
    <col min="9735" max="9735" width="11.140625" customWidth="1"/>
    <col min="9736" max="9736" width="11.7109375" customWidth="1"/>
    <col min="9737" max="9737" width="1.5703125" customWidth="1"/>
    <col min="9738" max="9738" width="3" customWidth="1"/>
    <col min="9739" max="9739" width="7" customWidth="1"/>
    <col min="9740" max="9740" width="12" customWidth="1"/>
    <col min="9741" max="9741" width="8.7109375" customWidth="1"/>
    <col min="9742" max="9742" width="2.7109375" customWidth="1"/>
    <col min="9743" max="9743" width="1.85546875" customWidth="1"/>
    <col min="9744" max="9744" width="3.140625" customWidth="1"/>
    <col min="9745" max="9745" width="10.85546875" customWidth="1"/>
    <col min="9746" max="9746" width="10.28515625" customWidth="1"/>
    <col min="9747" max="9747" width="6.28515625" customWidth="1"/>
    <col min="9748" max="9984" width="8.85546875" customWidth="1"/>
    <col min="9985" max="9985" width="3.5703125" customWidth="1"/>
    <col min="9986" max="9986" width="7.7109375" customWidth="1"/>
    <col min="9987" max="9987" width="20.5703125" customWidth="1"/>
    <col min="9988" max="9988" width="2.28515625" customWidth="1"/>
    <col min="9989" max="9989" width="1.7109375" customWidth="1"/>
    <col min="9990" max="9990" width="5.42578125" customWidth="1"/>
    <col min="9991" max="9991" width="11.140625" customWidth="1"/>
    <col min="9992" max="9992" width="11.7109375" customWidth="1"/>
    <col min="9993" max="9993" width="1.5703125" customWidth="1"/>
    <col min="9994" max="9994" width="3" customWidth="1"/>
    <col min="9995" max="9995" width="7" customWidth="1"/>
    <col min="9996" max="9996" width="12" customWidth="1"/>
    <col min="9997" max="9997" width="8.7109375" customWidth="1"/>
    <col min="9998" max="9998" width="2.7109375" customWidth="1"/>
    <col min="9999" max="9999" width="1.85546875" customWidth="1"/>
    <col min="10000" max="10000" width="3.140625" customWidth="1"/>
    <col min="10001" max="10001" width="10.85546875" customWidth="1"/>
    <col min="10002" max="10002" width="10.28515625" customWidth="1"/>
    <col min="10003" max="10003" width="6.28515625" customWidth="1"/>
    <col min="10004" max="10240" width="8.85546875" customWidth="1"/>
    <col min="10241" max="10241" width="3.5703125" customWidth="1"/>
    <col min="10242" max="10242" width="7.7109375" customWidth="1"/>
    <col min="10243" max="10243" width="20.5703125" customWidth="1"/>
    <col min="10244" max="10244" width="2.28515625" customWidth="1"/>
    <col min="10245" max="10245" width="1.7109375" customWidth="1"/>
    <col min="10246" max="10246" width="5.42578125" customWidth="1"/>
    <col min="10247" max="10247" width="11.140625" customWidth="1"/>
    <col min="10248" max="10248" width="11.7109375" customWidth="1"/>
    <col min="10249" max="10249" width="1.5703125" customWidth="1"/>
    <col min="10250" max="10250" width="3" customWidth="1"/>
    <col min="10251" max="10251" width="7" customWidth="1"/>
    <col min="10252" max="10252" width="12" customWidth="1"/>
    <col min="10253" max="10253" width="8.7109375" customWidth="1"/>
    <col min="10254" max="10254" width="2.7109375" customWidth="1"/>
    <col min="10255" max="10255" width="1.85546875" customWidth="1"/>
    <col min="10256" max="10256" width="3.140625" customWidth="1"/>
    <col min="10257" max="10257" width="10.85546875" customWidth="1"/>
    <col min="10258" max="10258" width="10.28515625" customWidth="1"/>
    <col min="10259" max="10259" width="6.28515625" customWidth="1"/>
    <col min="10260" max="10496" width="8.85546875" customWidth="1"/>
    <col min="10497" max="10497" width="3.5703125" customWidth="1"/>
    <col min="10498" max="10498" width="7.7109375" customWidth="1"/>
    <col min="10499" max="10499" width="20.5703125" customWidth="1"/>
    <col min="10500" max="10500" width="2.28515625" customWidth="1"/>
    <col min="10501" max="10501" width="1.7109375" customWidth="1"/>
    <col min="10502" max="10502" width="5.42578125" customWidth="1"/>
    <col min="10503" max="10503" width="11.140625" customWidth="1"/>
    <col min="10504" max="10504" width="11.7109375" customWidth="1"/>
    <col min="10505" max="10505" width="1.5703125" customWidth="1"/>
    <col min="10506" max="10506" width="3" customWidth="1"/>
    <col min="10507" max="10507" width="7" customWidth="1"/>
    <col min="10508" max="10508" width="12" customWidth="1"/>
    <col min="10509" max="10509" width="8.7109375" customWidth="1"/>
    <col min="10510" max="10510" width="2.7109375" customWidth="1"/>
    <col min="10511" max="10511" width="1.85546875" customWidth="1"/>
    <col min="10512" max="10512" width="3.140625" customWidth="1"/>
    <col min="10513" max="10513" width="10.85546875" customWidth="1"/>
    <col min="10514" max="10514" width="10.28515625" customWidth="1"/>
    <col min="10515" max="10515" width="6.28515625" customWidth="1"/>
    <col min="10516" max="10752" width="8.85546875" customWidth="1"/>
    <col min="10753" max="10753" width="3.5703125" customWidth="1"/>
    <col min="10754" max="10754" width="7.7109375" customWidth="1"/>
    <col min="10755" max="10755" width="20.5703125" customWidth="1"/>
    <col min="10756" max="10756" width="2.28515625" customWidth="1"/>
    <col min="10757" max="10757" width="1.7109375" customWidth="1"/>
    <col min="10758" max="10758" width="5.42578125" customWidth="1"/>
    <col min="10759" max="10759" width="11.140625" customWidth="1"/>
    <col min="10760" max="10760" width="11.7109375" customWidth="1"/>
    <col min="10761" max="10761" width="1.5703125" customWidth="1"/>
    <col min="10762" max="10762" width="3" customWidth="1"/>
    <col min="10763" max="10763" width="7" customWidth="1"/>
    <col min="10764" max="10764" width="12" customWidth="1"/>
    <col min="10765" max="10765" width="8.7109375" customWidth="1"/>
    <col min="10766" max="10766" width="2.7109375" customWidth="1"/>
    <col min="10767" max="10767" width="1.85546875" customWidth="1"/>
    <col min="10768" max="10768" width="3.140625" customWidth="1"/>
    <col min="10769" max="10769" width="10.85546875" customWidth="1"/>
    <col min="10770" max="10770" width="10.28515625" customWidth="1"/>
    <col min="10771" max="10771" width="6.28515625" customWidth="1"/>
    <col min="10772" max="11008" width="8.85546875" customWidth="1"/>
    <col min="11009" max="11009" width="3.5703125" customWidth="1"/>
    <col min="11010" max="11010" width="7.7109375" customWidth="1"/>
    <col min="11011" max="11011" width="20.5703125" customWidth="1"/>
    <col min="11012" max="11012" width="2.28515625" customWidth="1"/>
    <col min="11013" max="11013" width="1.7109375" customWidth="1"/>
    <col min="11014" max="11014" width="5.42578125" customWidth="1"/>
    <col min="11015" max="11015" width="11.140625" customWidth="1"/>
    <col min="11016" max="11016" width="11.7109375" customWidth="1"/>
    <col min="11017" max="11017" width="1.5703125" customWidth="1"/>
    <col min="11018" max="11018" width="3" customWidth="1"/>
    <col min="11019" max="11019" width="7" customWidth="1"/>
    <col min="11020" max="11020" width="12" customWidth="1"/>
    <col min="11021" max="11021" width="8.7109375" customWidth="1"/>
    <col min="11022" max="11022" width="2.7109375" customWidth="1"/>
    <col min="11023" max="11023" width="1.85546875" customWidth="1"/>
    <col min="11024" max="11024" width="3.140625" customWidth="1"/>
    <col min="11025" max="11025" width="10.85546875" customWidth="1"/>
    <col min="11026" max="11026" width="10.28515625" customWidth="1"/>
    <col min="11027" max="11027" width="6.28515625" customWidth="1"/>
    <col min="11028" max="11264" width="8.85546875" customWidth="1"/>
    <col min="11265" max="11265" width="3.5703125" customWidth="1"/>
    <col min="11266" max="11266" width="7.7109375" customWidth="1"/>
    <col min="11267" max="11267" width="20.5703125" customWidth="1"/>
    <col min="11268" max="11268" width="2.28515625" customWidth="1"/>
    <col min="11269" max="11269" width="1.7109375" customWidth="1"/>
    <col min="11270" max="11270" width="5.42578125" customWidth="1"/>
    <col min="11271" max="11271" width="11.140625" customWidth="1"/>
    <col min="11272" max="11272" width="11.7109375" customWidth="1"/>
    <col min="11273" max="11273" width="1.5703125" customWidth="1"/>
    <col min="11274" max="11274" width="3" customWidth="1"/>
    <col min="11275" max="11275" width="7" customWidth="1"/>
    <col min="11276" max="11276" width="12" customWidth="1"/>
    <col min="11277" max="11277" width="8.7109375" customWidth="1"/>
    <col min="11278" max="11278" width="2.7109375" customWidth="1"/>
    <col min="11279" max="11279" width="1.85546875" customWidth="1"/>
    <col min="11280" max="11280" width="3.140625" customWidth="1"/>
    <col min="11281" max="11281" width="10.85546875" customWidth="1"/>
    <col min="11282" max="11282" width="10.28515625" customWidth="1"/>
    <col min="11283" max="11283" width="6.28515625" customWidth="1"/>
    <col min="11284" max="11520" width="8.85546875" customWidth="1"/>
    <col min="11521" max="11521" width="3.5703125" customWidth="1"/>
    <col min="11522" max="11522" width="7.7109375" customWidth="1"/>
    <col min="11523" max="11523" width="20.5703125" customWidth="1"/>
    <col min="11524" max="11524" width="2.28515625" customWidth="1"/>
    <col min="11525" max="11525" width="1.7109375" customWidth="1"/>
    <col min="11526" max="11526" width="5.42578125" customWidth="1"/>
    <col min="11527" max="11527" width="11.140625" customWidth="1"/>
    <col min="11528" max="11528" width="11.7109375" customWidth="1"/>
    <col min="11529" max="11529" width="1.5703125" customWidth="1"/>
    <col min="11530" max="11530" width="3" customWidth="1"/>
    <col min="11531" max="11531" width="7" customWidth="1"/>
    <col min="11532" max="11532" width="12" customWidth="1"/>
    <col min="11533" max="11533" width="8.7109375" customWidth="1"/>
    <col min="11534" max="11534" width="2.7109375" customWidth="1"/>
    <col min="11535" max="11535" width="1.85546875" customWidth="1"/>
    <col min="11536" max="11536" width="3.140625" customWidth="1"/>
    <col min="11537" max="11537" width="10.85546875" customWidth="1"/>
    <col min="11538" max="11538" width="10.28515625" customWidth="1"/>
    <col min="11539" max="11539" width="6.28515625" customWidth="1"/>
    <col min="11540" max="11776" width="8.85546875" customWidth="1"/>
    <col min="11777" max="11777" width="3.5703125" customWidth="1"/>
    <col min="11778" max="11778" width="7.7109375" customWidth="1"/>
    <col min="11779" max="11779" width="20.5703125" customWidth="1"/>
    <col min="11780" max="11780" width="2.28515625" customWidth="1"/>
    <col min="11781" max="11781" width="1.7109375" customWidth="1"/>
    <col min="11782" max="11782" width="5.42578125" customWidth="1"/>
    <col min="11783" max="11783" width="11.140625" customWidth="1"/>
    <col min="11784" max="11784" width="11.7109375" customWidth="1"/>
    <col min="11785" max="11785" width="1.5703125" customWidth="1"/>
    <col min="11786" max="11786" width="3" customWidth="1"/>
    <col min="11787" max="11787" width="7" customWidth="1"/>
    <col min="11788" max="11788" width="12" customWidth="1"/>
    <col min="11789" max="11789" width="8.7109375" customWidth="1"/>
    <col min="11790" max="11790" width="2.7109375" customWidth="1"/>
    <col min="11791" max="11791" width="1.85546875" customWidth="1"/>
    <col min="11792" max="11792" width="3.140625" customWidth="1"/>
    <col min="11793" max="11793" width="10.85546875" customWidth="1"/>
    <col min="11794" max="11794" width="10.28515625" customWidth="1"/>
    <col min="11795" max="11795" width="6.28515625" customWidth="1"/>
    <col min="11796" max="12032" width="8.85546875" customWidth="1"/>
    <col min="12033" max="12033" width="3.5703125" customWidth="1"/>
    <col min="12034" max="12034" width="7.7109375" customWidth="1"/>
    <col min="12035" max="12035" width="20.5703125" customWidth="1"/>
    <col min="12036" max="12036" width="2.28515625" customWidth="1"/>
    <col min="12037" max="12037" width="1.7109375" customWidth="1"/>
    <col min="12038" max="12038" width="5.42578125" customWidth="1"/>
    <col min="12039" max="12039" width="11.140625" customWidth="1"/>
    <col min="12040" max="12040" width="11.7109375" customWidth="1"/>
    <col min="12041" max="12041" width="1.5703125" customWidth="1"/>
    <col min="12042" max="12042" width="3" customWidth="1"/>
    <col min="12043" max="12043" width="7" customWidth="1"/>
    <col min="12044" max="12044" width="12" customWidth="1"/>
    <col min="12045" max="12045" width="8.7109375" customWidth="1"/>
    <col min="12046" max="12046" width="2.7109375" customWidth="1"/>
    <col min="12047" max="12047" width="1.85546875" customWidth="1"/>
    <col min="12048" max="12048" width="3.140625" customWidth="1"/>
    <col min="12049" max="12049" width="10.85546875" customWidth="1"/>
    <col min="12050" max="12050" width="10.28515625" customWidth="1"/>
    <col min="12051" max="12051" width="6.28515625" customWidth="1"/>
    <col min="12052" max="12288" width="8.85546875" customWidth="1"/>
    <col min="12289" max="12289" width="3.5703125" customWidth="1"/>
    <col min="12290" max="12290" width="7.7109375" customWidth="1"/>
    <col min="12291" max="12291" width="20.5703125" customWidth="1"/>
    <col min="12292" max="12292" width="2.28515625" customWidth="1"/>
    <col min="12293" max="12293" width="1.7109375" customWidth="1"/>
    <col min="12294" max="12294" width="5.42578125" customWidth="1"/>
    <col min="12295" max="12295" width="11.140625" customWidth="1"/>
    <col min="12296" max="12296" width="11.7109375" customWidth="1"/>
    <col min="12297" max="12297" width="1.5703125" customWidth="1"/>
    <col min="12298" max="12298" width="3" customWidth="1"/>
    <col min="12299" max="12299" width="7" customWidth="1"/>
    <col min="12300" max="12300" width="12" customWidth="1"/>
    <col min="12301" max="12301" width="8.7109375" customWidth="1"/>
    <col min="12302" max="12302" width="2.7109375" customWidth="1"/>
    <col min="12303" max="12303" width="1.85546875" customWidth="1"/>
    <col min="12304" max="12304" width="3.140625" customWidth="1"/>
    <col min="12305" max="12305" width="10.85546875" customWidth="1"/>
    <col min="12306" max="12306" width="10.28515625" customWidth="1"/>
    <col min="12307" max="12307" width="6.28515625" customWidth="1"/>
    <col min="12308" max="12544" width="8.85546875" customWidth="1"/>
    <col min="12545" max="12545" width="3.5703125" customWidth="1"/>
    <col min="12546" max="12546" width="7.7109375" customWidth="1"/>
    <col min="12547" max="12547" width="20.5703125" customWidth="1"/>
    <col min="12548" max="12548" width="2.28515625" customWidth="1"/>
    <col min="12549" max="12549" width="1.7109375" customWidth="1"/>
    <col min="12550" max="12550" width="5.42578125" customWidth="1"/>
    <col min="12551" max="12551" width="11.140625" customWidth="1"/>
    <col min="12552" max="12552" width="11.7109375" customWidth="1"/>
    <col min="12553" max="12553" width="1.5703125" customWidth="1"/>
    <col min="12554" max="12554" width="3" customWidth="1"/>
    <col min="12555" max="12555" width="7" customWidth="1"/>
    <col min="12556" max="12556" width="12" customWidth="1"/>
    <col min="12557" max="12557" width="8.7109375" customWidth="1"/>
    <col min="12558" max="12558" width="2.7109375" customWidth="1"/>
    <col min="12559" max="12559" width="1.85546875" customWidth="1"/>
    <col min="12560" max="12560" width="3.140625" customWidth="1"/>
    <col min="12561" max="12561" width="10.85546875" customWidth="1"/>
    <col min="12562" max="12562" width="10.28515625" customWidth="1"/>
    <col min="12563" max="12563" width="6.28515625" customWidth="1"/>
    <col min="12564" max="12800" width="8.85546875" customWidth="1"/>
    <col min="12801" max="12801" width="3.5703125" customWidth="1"/>
    <col min="12802" max="12802" width="7.7109375" customWidth="1"/>
    <col min="12803" max="12803" width="20.5703125" customWidth="1"/>
    <col min="12804" max="12804" width="2.28515625" customWidth="1"/>
    <col min="12805" max="12805" width="1.7109375" customWidth="1"/>
    <col min="12806" max="12806" width="5.42578125" customWidth="1"/>
    <col min="12807" max="12807" width="11.140625" customWidth="1"/>
    <col min="12808" max="12808" width="11.7109375" customWidth="1"/>
    <col min="12809" max="12809" width="1.5703125" customWidth="1"/>
    <col min="12810" max="12810" width="3" customWidth="1"/>
    <col min="12811" max="12811" width="7" customWidth="1"/>
    <col min="12812" max="12812" width="12" customWidth="1"/>
    <col min="12813" max="12813" width="8.7109375" customWidth="1"/>
    <col min="12814" max="12814" width="2.7109375" customWidth="1"/>
    <col min="12815" max="12815" width="1.85546875" customWidth="1"/>
    <col min="12816" max="12816" width="3.140625" customWidth="1"/>
    <col min="12817" max="12817" width="10.85546875" customWidth="1"/>
    <col min="12818" max="12818" width="10.28515625" customWidth="1"/>
    <col min="12819" max="12819" width="6.28515625" customWidth="1"/>
    <col min="12820" max="13056" width="8.85546875" customWidth="1"/>
    <col min="13057" max="13057" width="3.5703125" customWidth="1"/>
    <col min="13058" max="13058" width="7.7109375" customWidth="1"/>
    <col min="13059" max="13059" width="20.5703125" customWidth="1"/>
    <col min="13060" max="13060" width="2.28515625" customWidth="1"/>
    <col min="13061" max="13061" width="1.7109375" customWidth="1"/>
    <col min="13062" max="13062" width="5.42578125" customWidth="1"/>
    <col min="13063" max="13063" width="11.140625" customWidth="1"/>
    <col min="13064" max="13064" width="11.7109375" customWidth="1"/>
    <col min="13065" max="13065" width="1.5703125" customWidth="1"/>
    <col min="13066" max="13066" width="3" customWidth="1"/>
    <col min="13067" max="13067" width="7" customWidth="1"/>
    <col min="13068" max="13068" width="12" customWidth="1"/>
    <col min="13069" max="13069" width="8.7109375" customWidth="1"/>
    <col min="13070" max="13070" width="2.7109375" customWidth="1"/>
    <col min="13071" max="13071" width="1.85546875" customWidth="1"/>
    <col min="13072" max="13072" width="3.140625" customWidth="1"/>
    <col min="13073" max="13073" width="10.85546875" customWidth="1"/>
    <col min="13074" max="13074" width="10.28515625" customWidth="1"/>
    <col min="13075" max="13075" width="6.28515625" customWidth="1"/>
    <col min="13076" max="13312" width="8.85546875" customWidth="1"/>
    <col min="13313" max="13313" width="3.5703125" customWidth="1"/>
    <col min="13314" max="13314" width="7.7109375" customWidth="1"/>
    <col min="13315" max="13315" width="20.5703125" customWidth="1"/>
    <col min="13316" max="13316" width="2.28515625" customWidth="1"/>
    <col min="13317" max="13317" width="1.7109375" customWidth="1"/>
    <col min="13318" max="13318" width="5.42578125" customWidth="1"/>
    <col min="13319" max="13319" width="11.140625" customWidth="1"/>
    <col min="13320" max="13320" width="11.7109375" customWidth="1"/>
    <col min="13321" max="13321" width="1.5703125" customWidth="1"/>
    <col min="13322" max="13322" width="3" customWidth="1"/>
    <col min="13323" max="13323" width="7" customWidth="1"/>
    <col min="13324" max="13324" width="12" customWidth="1"/>
    <col min="13325" max="13325" width="8.7109375" customWidth="1"/>
    <col min="13326" max="13326" width="2.7109375" customWidth="1"/>
    <col min="13327" max="13327" width="1.85546875" customWidth="1"/>
    <col min="13328" max="13328" width="3.140625" customWidth="1"/>
    <col min="13329" max="13329" width="10.85546875" customWidth="1"/>
    <col min="13330" max="13330" width="10.28515625" customWidth="1"/>
    <col min="13331" max="13331" width="6.28515625" customWidth="1"/>
    <col min="13332" max="13568" width="8.85546875" customWidth="1"/>
    <col min="13569" max="13569" width="3.5703125" customWidth="1"/>
    <col min="13570" max="13570" width="7.7109375" customWidth="1"/>
    <col min="13571" max="13571" width="20.5703125" customWidth="1"/>
    <col min="13572" max="13572" width="2.28515625" customWidth="1"/>
    <col min="13573" max="13573" width="1.7109375" customWidth="1"/>
    <col min="13574" max="13574" width="5.42578125" customWidth="1"/>
    <col min="13575" max="13575" width="11.140625" customWidth="1"/>
    <col min="13576" max="13576" width="11.7109375" customWidth="1"/>
    <col min="13577" max="13577" width="1.5703125" customWidth="1"/>
    <col min="13578" max="13578" width="3" customWidth="1"/>
    <col min="13579" max="13579" width="7" customWidth="1"/>
    <col min="13580" max="13580" width="12" customWidth="1"/>
    <col min="13581" max="13581" width="8.7109375" customWidth="1"/>
    <col min="13582" max="13582" width="2.7109375" customWidth="1"/>
    <col min="13583" max="13583" width="1.85546875" customWidth="1"/>
    <col min="13584" max="13584" width="3.140625" customWidth="1"/>
    <col min="13585" max="13585" width="10.85546875" customWidth="1"/>
    <col min="13586" max="13586" width="10.28515625" customWidth="1"/>
    <col min="13587" max="13587" width="6.28515625" customWidth="1"/>
    <col min="13588" max="13824" width="8.85546875" customWidth="1"/>
    <col min="13825" max="13825" width="3.5703125" customWidth="1"/>
    <col min="13826" max="13826" width="7.7109375" customWidth="1"/>
    <col min="13827" max="13827" width="20.5703125" customWidth="1"/>
    <col min="13828" max="13828" width="2.28515625" customWidth="1"/>
    <col min="13829" max="13829" width="1.7109375" customWidth="1"/>
    <col min="13830" max="13830" width="5.42578125" customWidth="1"/>
    <col min="13831" max="13831" width="11.140625" customWidth="1"/>
    <col min="13832" max="13832" width="11.7109375" customWidth="1"/>
    <col min="13833" max="13833" width="1.5703125" customWidth="1"/>
    <col min="13834" max="13834" width="3" customWidth="1"/>
    <col min="13835" max="13835" width="7" customWidth="1"/>
    <col min="13836" max="13836" width="12" customWidth="1"/>
    <col min="13837" max="13837" width="8.7109375" customWidth="1"/>
    <col min="13838" max="13838" width="2.7109375" customWidth="1"/>
    <col min="13839" max="13839" width="1.85546875" customWidth="1"/>
    <col min="13840" max="13840" width="3.140625" customWidth="1"/>
    <col min="13841" max="13841" width="10.85546875" customWidth="1"/>
    <col min="13842" max="13842" width="10.28515625" customWidth="1"/>
    <col min="13843" max="13843" width="6.28515625" customWidth="1"/>
    <col min="13844" max="14080" width="8.85546875" customWidth="1"/>
    <col min="14081" max="14081" width="3.5703125" customWidth="1"/>
    <col min="14082" max="14082" width="7.7109375" customWidth="1"/>
    <col min="14083" max="14083" width="20.5703125" customWidth="1"/>
    <col min="14084" max="14084" width="2.28515625" customWidth="1"/>
    <col min="14085" max="14085" width="1.7109375" customWidth="1"/>
    <col min="14086" max="14086" width="5.42578125" customWidth="1"/>
    <col min="14087" max="14087" width="11.140625" customWidth="1"/>
    <col min="14088" max="14088" width="11.7109375" customWidth="1"/>
    <col min="14089" max="14089" width="1.5703125" customWidth="1"/>
    <col min="14090" max="14090" width="3" customWidth="1"/>
    <col min="14091" max="14091" width="7" customWidth="1"/>
    <col min="14092" max="14092" width="12" customWidth="1"/>
    <col min="14093" max="14093" width="8.7109375" customWidth="1"/>
    <col min="14094" max="14094" width="2.7109375" customWidth="1"/>
    <col min="14095" max="14095" width="1.85546875" customWidth="1"/>
    <col min="14096" max="14096" width="3.140625" customWidth="1"/>
    <col min="14097" max="14097" width="10.85546875" customWidth="1"/>
    <col min="14098" max="14098" width="10.28515625" customWidth="1"/>
    <col min="14099" max="14099" width="6.28515625" customWidth="1"/>
    <col min="14100" max="14336" width="8.85546875" customWidth="1"/>
    <col min="14337" max="14337" width="3.5703125" customWidth="1"/>
    <col min="14338" max="14338" width="7.7109375" customWidth="1"/>
    <col min="14339" max="14339" width="20.5703125" customWidth="1"/>
    <col min="14340" max="14340" width="2.28515625" customWidth="1"/>
    <col min="14341" max="14341" width="1.7109375" customWidth="1"/>
    <col min="14342" max="14342" width="5.42578125" customWidth="1"/>
    <col min="14343" max="14343" width="11.140625" customWidth="1"/>
    <col min="14344" max="14344" width="11.7109375" customWidth="1"/>
    <col min="14345" max="14345" width="1.5703125" customWidth="1"/>
    <col min="14346" max="14346" width="3" customWidth="1"/>
    <col min="14347" max="14347" width="7" customWidth="1"/>
    <col min="14348" max="14348" width="12" customWidth="1"/>
    <col min="14349" max="14349" width="8.7109375" customWidth="1"/>
    <col min="14350" max="14350" width="2.7109375" customWidth="1"/>
    <col min="14351" max="14351" width="1.85546875" customWidth="1"/>
    <col min="14352" max="14352" width="3.140625" customWidth="1"/>
    <col min="14353" max="14353" width="10.85546875" customWidth="1"/>
    <col min="14354" max="14354" width="10.28515625" customWidth="1"/>
    <col min="14355" max="14355" width="6.28515625" customWidth="1"/>
    <col min="14356" max="14592" width="8.85546875" customWidth="1"/>
    <col min="14593" max="14593" width="3.5703125" customWidth="1"/>
    <col min="14594" max="14594" width="7.7109375" customWidth="1"/>
    <col min="14595" max="14595" width="20.5703125" customWidth="1"/>
    <col min="14596" max="14596" width="2.28515625" customWidth="1"/>
    <col min="14597" max="14597" width="1.7109375" customWidth="1"/>
    <col min="14598" max="14598" width="5.42578125" customWidth="1"/>
    <col min="14599" max="14599" width="11.140625" customWidth="1"/>
    <col min="14600" max="14600" width="11.7109375" customWidth="1"/>
    <col min="14601" max="14601" width="1.5703125" customWidth="1"/>
    <col min="14602" max="14602" width="3" customWidth="1"/>
    <col min="14603" max="14603" width="7" customWidth="1"/>
    <col min="14604" max="14604" width="12" customWidth="1"/>
    <col min="14605" max="14605" width="8.7109375" customWidth="1"/>
    <col min="14606" max="14606" width="2.7109375" customWidth="1"/>
    <col min="14607" max="14607" width="1.85546875" customWidth="1"/>
    <col min="14608" max="14608" width="3.140625" customWidth="1"/>
    <col min="14609" max="14609" width="10.85546875" customWidth="1"/>
    <col min="14610" max="14610" width="10.28515625" customWidth="1"/>
    <col min="14611" max="14611" width="6.28515625" customWidth="1"/>
    <col min="14612" max="14848" width="8.85546875" customWidth="1"/>
    <col min="14849" max="14849" width="3.5703125" customWidth="1"/>
    <col min="14850" max="14850" width="7.7109375" customWidth="1"/>
    <col min="14851" max="14851" width="20.5703125" customWidth="1"/>
    <col min="14852" max="14852" width="2.28515625" customWidth="1"/>
    <col min="14853" max="14853" width="1.7109375" customWidth="1"/>
    <col min="14854" max="14854" width="5.42578125" customWidth="1"/>
    <col min="14855" max="14855" width="11.140625" customWidth="1"/>
    <col min="14856" max="14856" width="11.7109375" customWidth="1"/>
    <col min="14857" max="14857" width="1.5703125" customWidth="1"/>
    <col min="14858" max="14858" width="3" customWidth="1"/>
    <col min="14859" max="14859" width="7" customWidth="1"/>
    <col min="14860" max="14860" width="12" customWidth="1"/>
    <col min="14861" max="14861" width="8.7109375" customWidth="1"/>
    <col min="14862" max="14862" width="2.7109375" customWidth="1"/>
    <col min="14863" max="14863" width="1.85546875" customWidth="1"/>
    <col min="14864" max="14864" width="3.140625" customWidth="1"/>
    <col min="14865" max="14865" width="10.85546875" customWidth="1"/>
    <col min="14866" max="14866" width="10.28515625" customWidth="1"/>
    <col min="14867" max="14867" width="6.28515625" customWidth="1"/>
    <col min="14868" max="15104" width="8.85546875" customWidth="1"/>
    <col min="15105" max="15105" width="3.5703125" customWidth="1"/>
    <col min="15106" max="15106" width="7.7109375" customWidth="1"/>
    <col min="15107" max="15107" width="20.5703125" customWidth="1"/>
    <col min="15108" max="15108" width="2.28515625" customWidth="1"/>
    <col min="15109" max="15109" width="1.7109375" customWidth="1"/>
    <col min="15110" max="15110" width="5.42578125" customWidth="1"/>
    <col min="15111" max="15111" width="11.140625" customWidth="1"/>
    <col min="15112" max="15112" width="11.7109375" customWidth="1"/>
    <col min="15113" max="15113" width="1.5703125" customWidth="1"/>
    <col min="15114" max="15114" width="3" customWidth="1"/>
    <col min="15115" max="15115" width="7" customWidth="1"/>
    <col min="15116" max="15116" width="12" customWidth="1"/>
    <col min="15117" max="15117" width="8.7109375" customWidth="1"/>
    <col min="15118" max="15118" width="2.7109375" customWidth="1"/>
    <col min="15119" max="15119" width="1.85546875" customWidth="1"/>
    <col min="15120" max="15120" width="3.140625" customWidth="1"/>
    <col min="15121" max="15121" width="10.85546875" customWidth="1"/>
    <col min="15122" max="15122" width="10.28515625" customWidth="1"/>
    <col min="15123" max="15123" width="6.28515625" customWidth="1"/>
    <col min="15124" max="15360" width="8.85546875" customWidth="1"/>
    <col min="15361" max="15361" width="3.5703125" customWidth="1"/>
    <col min="15362" max="15362" width="7.7109375" customWidth="1"/>
    <col min="15363" max="15363" width="20.5703125" customWidth="1"/>
    <col min="15364" max="15364" width="2.28515625" customWidth="1"/>
    <col min="15365" max="15365" width="1.7109375" customWidth="1"/>
    <col min="15366" max="15366" width="5.42578125" customWidth="1"/>
    <col min="15367" max="15367" width="11.140625" customWidth="1"/>
    <col min="15368" max="15368" width="11.7109375" customWidth="1"/>
    <col min="15369" max="15369" width="1.5703125" customWidth="1"/>
    <col min="15370" max="15370" width="3" customWidth="1"/>
    <col min="15371" max="15371" width="7" customWidth="1"/>
    <col min="15372" max="15372" width="12" customWidth="1"/>
    <col min="15373" max="15373" width="8.7109375" customWidth="1"/>
    <col min="15374" max="15374" width="2.7109375" customWidth="1"/>
    <col min="15375" max="15375" width="1.85546875" customWidth="1"/>
    <col min="15376" max="15376" width="3.140625" customWidth="1"/>
    <col min="15377" max="15377" width="10.85546875" customWidth="1"/>
    <col min="15378" max="15378" width="10.28515625" customWidth="1"/>
    <col min="15379" max="15379" width="6.28515625" customWidth="1"/>
    <col min="15380" max="15616" width="8.85546875" customWidth="1"/>
    <col min="15617" max="15617" width="3.5703125" customWidth="1"/>
    <col min="15618" max="15618" width="7.7109375" customWidth="1"/>
    <col min="15619" max="15619" width="20.5703125" customWidth="1"/>
    <col min="15620" max="15620" width="2.28515625" customWidth="1"/>
    <col min="15621" max="15621" width="1.7109375" customWidth="1"/>
    <col min="15622" max="15622" width="5.42578125" customWidth="1"/>
    <col min="15623" max="15623" width="11.140625" customWidth="1"/>
    <col min="15624" max="15624" width="11.7109375" customWidth="1"/>
    <col min="15625" max="15625" width="1.5703125" customWidth="1"/>
    <col min="15626" max="15626" width="3" customWidth="1"/>
    <col min="15627" max="15627" width="7" customWidth="1"/>
    <col min="15628" max="15628" width="12" customWidth="1"/>
    <col min="15629" max="15629" width="8.7109375" customWidth="1"/>
    <col min="15630" max="15630" width="2.7109375" customWidth="1"/>
    <col min="15631" max="15631" width="1.85546875" customWidth="1"/>
    <col min="15632" max="15632" width="3.140625" customWidth="1"/>
    <col min="15633" max="15633" width="10.85546875" customWidth="1"/>
    <col min="15634" max="15634" width="10.28515625" customWidth="1"/>
    <col min="15635" max="15635" width="6.28515625" customWidth="1"/>
    <col min="15636" max="15872" width="8.85546875" customWidth="1"/>
    <col min="15873" max="15873" width="3.5703125" customWidth="1"/>
    <col min="15874" max="15874" width="7.7109375" customWidth="1"/>
    <col min="15875" max="15875" width="20.5703125" customWidth="1"/>
    <col min="15876" max="15876" width="2.28515625" customWidth="1"/>
    <col min="15877" max="15877" width="1.7109375" customWidth="1"/>
    <col min="15878" max="15878" width="5.42578125" customWidth="1"/>
    <col min="15879" max="15879" width="11.140625" customWidth="1"/>
    <col min="15880" max="15880" width="11.7109375" customWidth="1"/>
    <col min="15881" max="15881" width="1.5703125" customWidth="1"/>
    <col min="15882" max="15882" width="3" customWidth="1"/>
    <col min="15883" max="15883" width="7" customWidth="1"/>
    <col min="15884" max="15884" width="12" customWidth="1"/>
    <col min="15885" max="15885" width="8.7109375" customWidth="1"/>
    <col min="15886" max="15886" width="2.7109375" customWidth="1"/>
    <col min="15887" max="15887" width="1.85546875" customWidth="1"/>
    <col min="15888" max="15888" width="3.140625" customWidth="1"/>
    <col min="15889" max="15889" width="10.85546875" customWidth="1"/>
    <col min="15890" max="15890" width="10.28515625" customWidth="1"/>
    <col min="15891" max="15891" width="6.28515625" customWidth="1"/>
    <col min="15892" max="16128" width="8.85546875" customWidth="1"/>
    <col min="16129" max="16129" width="3.5703125" customWidth="1"/>
    <col min="16130" max="16130" width="7.7109375" customWidth="1"/>
    <col min="16131" max="16131" width="20.5703125" customWidth="1"/>
    <col min="16132" max="16132" width="2.28515625" customWidth="1"/>
    <col min="16133" max="16133" width="1.7109375" customWidth="1"/>
    <col min="16134" max="16134" width="5.42578125" customWidth="1"/>
    <col min="16135" max="16135" width="11.140625" customWidth="1"/>
    <col min="16136" max="16136" width="11.7109375" customWidth="1"/>
    <col min="16137" max="16137" width="1.5703125" customWidth="1"/>
    <col min="16138" max="16138" width="3" customWidth="1"/>
    <col min="16139" max="16139" width="7" customWidth="1"/>
    <col min="16140" max="16140" width="12" customWidth="1"/>
    <col min="16141" max="16141" width="8.7109375" customWidth="1"/>
    <col min="16142" max="16142" width="2.7109375" customWidth="1"/>
    <col min="16143" max="16143" width="1.85546875" customWidth="1"/>
    <col min="16144" max="16144" width="3.140625" customWidth="1"/>
    <col min="16145" max="16145" width="10.85546875" customWidth="1"/>
    <col min="16146" max="16146" width="10.28515625" customWidth="1"/>
    <col min="16147" max="16147" width="6.28515625" customWidth="1"/>
    <col min="16148" max="16384" width="8.85546875" customWidth="1"/>
  </cols>
  <sheetData>
    <row r="1" spans="2:18">
      <c r="B1" s="68" t="s">
        <v>26</v>
      </c>
      <c r="L1" s="68" t="s">
        <v>22</v>
      </c>
    </row>
    <row r="2" spans="2:18">
      <c r="B2" s="68" t="s">
        <v>19</v>
      </c>
      <c r="C2" s="68" t="s">
        <v>18</v>
      </c>
      <c r="D2" s="68" t="s">
        <v>25</v>
      </c>
      <c r="G2" s="68" t="s">
        <v>24</v>
      </c>
      <c r="I2" s="68" t="s">
        <v>23</v>
      </c>
      <c r="L2" s="68" t="s">
        <v>40</v>
      </c>
      <c r="M2" s="68" t="s">
        <v>41</v>
      </c>
      <c r="O2" s="68" t="s">
        <v>42</v>
      </c>
      <c r="Q2" s="68" t="s">
        <v>43</v>
      </c>
      <c r="R2" s="68" t="s">
        <v>44</v>
      </c>
    </row>
    <row r="3" spans="2:18">
      <c r="G3" s="68" t="s">
        <v>17</v>
      </c>
      <c r="H3" s="68" t="s">
        <v>16</v>
      </c>
    </row>
    <row r="4" spans="2:18">
      <c r="B4" s="70" t="s">
        <v>45</v>
      </c>
      <c r="C4" s="70" t="s">
        <v>46</v>
      </c>
      <c r="D4" s="71">
        <v>418159934000</v>
      </c>
      <c r="G4" s="72">
        <v>0</v>
      </c>
      <c r="H4" s="72">
        <v>293935200822</v>
      </c>
      <c r="I4" s="71">
        <v>712095134822</v>
      </c>
      <c r="L4" s="72">
        <v>10746354079</v>
      </c>
      <c r="M4" s="72">
        <v>543521542911</v>
      </c>
      <c r="O4" s="73">
        <v>0.76329999999999998</v>
      </c>
      <c r="Q4" s="72">
        <v>168573591911</v>
      </c>
      <c r="R4" s="73">
        <v>3.0999999999999999E-3</v>
      </c>
    </row>
    <row r="5" spans="2:18">
      <c r="B5" s="70" t="s">
        <v>47</v>
      </c>
      <c r="C5" s="70" t="s">
        <v>14</v>
      </c>
      <c r="D5" s="71">
        <v>30000000000</v>
      </c>
      <c r="G5" s="72">
        <v>0</v>
      </c>
      <c r="H5" s="72">
        <v>209858283003</v>
      </c>
      <c r="I5" s="71">
        <v>239858283003</v>
      </c>
      <c r="L5" s="72">
        <v>-1782974987</v>
      </c>
      <c r="M5" s="72">
        <v>238075308016</v>
      </c>
      <c r="O5" s="73">
        <v>0.99260000000000004</v>
      </c>
      <c r="Q5" s="72">
        <v>1782974987</v>
      </c>
      <c r="R5" s="73">
        <v>1E-4</v>
      </c>
    </row>
    <row r="6" spans="2:18">
      <c r="B6" s="70" t="s">
        <v>48</v>
      </c>
      <c r="C6" s="70" t="s">
        <v>49</v>
      </c>
      <c r="D6" s="71">
        <v>30000000000</v>
      </c>
      <c r="G6" s="72">
        <v>0</v>
      </c>
      <c r="H6" s="72">
        <v>209858283003</v>
      </c>
      <c r="I6" s="71">
        <v>239858283003</v>
      </c>
      <c r="L6" s="72">
        <v>-1782974987</v>
      </c>
      <c r="M6" s="72">
        <v>238075308016</v>
      </c>
      <c r="O6" s="73">
        <v>0.99260000000000004</v>
      </c>
      <c r="Q6" s="72">
        <v>1782974987</v>
      </c>
      <c r="R6" s="73">
        <v>1E-4</v>
      </c>
    </row>
    <row r="7" spans="2:18">
      <c r="B7" s="70" t="s">
        <v>50</v>
      </c>
      <c r="C7" s="70" t="s">
        <v>12</v>
      </c>
      <c r="D7" s="71">
        <v>387659934000</v>
      </c>
      <c r="G7" s="72">
        <v>0</v>
      </c>
      <c r="H7" s="72">
        <v>84076917819</v>
      </c>
      <c r="I7" s="71">
        <v>471736851819</v>
      </c>
      <c r="L7" s="72">
        <v>10573971158</v>
      </c>
      <c r="M7" s="72">
        <v>294430527701</v>
      </c>
      <c r="O7" s="73">
        <v>0.62409999999999999</v>
      </c>
      <c r="Q7" s="72">
        <v>177306324118</v>
      </c>
      <c r="R7" s="73">
        <v>6.0000000000000001E-3</v>
      </c>
    </row>
    <row r="8" spans="2:18">
      <c r="B8" s="70" t="s">
        <v>51</v>
      </c>
      <c r="C8" s="70" t="s">
        <v>11</v>
      </c>
      <c r="D8" s="71">
        <v>387659934000</v>
      </c>
      <c r="G8" s="72">
        <v>0</v>
      </c>
      <c r="H8" s="72">
        <v>84076917819</v>
      </c>
      <c r="I8" s="71">
        <v>471736851819</v>
      </c>
      <c r="L8" s="72">
        <v>10573971158</v>
      </c>
      <c r="M8" s="72">
        <v>294430527701</v>
      </c>
      <c r="O8" s="73">
        <v>0.62409999999999999</v>
      </c>
      <c r="Q8" s="72">
        <v>177306324118</v>
      </c>
      <c r="R8" s="73">
        <v>6.0000000000000001E-3</v>
      </c>
    </row>
    <row r="9" spans="2:18">
      <c r="B9" s="70" t="s">
        <v>52</v>
      </c>
      <c r="C9" s="70" t="s">
        <v>10</v>
      </c>
      <c r="D9" s="71">
        <v>233668637000</v>
      </c>
      <c r="G9" s="72">
        <v>0</v>
      </c>
      <c r="H9" s="72">
        <v>74092829819</v>
      </c>
      <c r="I9" s="71">
        <v>307761466819</v>
      </c>
      <c r="L9" s="72">
        <v>5573971158</v>
      </c>
      <c r="M9" s="72">
        <v>268525527701</v>
      </c>
      <c r="O9" s="73">
        <v>0.87250000000000005</v>
      </c>
      <c r="Q9" s="72">
        <v>39235939118</v>
      </c>
      <c r="R9" s="73">
        <v>1.5E-3</v>
      </c>
    </row>
    <row r="10" spans="2:18">
      <c r="B10" s="70" t="s">
        <v>53</v>
      </c>
      <c r="C10" s="70" t="s">
        <v>54</v>
      </c>
      <c r="D10" s="71">
        <v>233668637000</v>
      </c>
      <c r="G10" s="72">
        <v>0</v>
      </c>
      <c r="H10" s="72">
        <v>74092829819</v>
      </c>
      <c r="I10" s="71">
        <v>307761466819</v>
      </c>
      <c r="L10" s="72">
        <v>5573971158</v>
      </c>
      <c r="M10" s="72">
        <v>268525527701</v>
      </c>
      <c r="O10" s="73">
        <v>0.87250000000000005</v>
      </c>
      <c r="Q10" s="72">
        <v>39235939118</v>
      </c>
      <c r="R10" s="73">
        <v>1.5E-3</v>
      </c>
    </row>
    <row r="11" spans="2:18">
      <c r="B11" s="70" t="s">
        <v>55</v>
      </c>
      <c r="C11" s="70" t="s">
        <v>56</v>
      </c>
      <c r="D11" s="71">
        <v>233668637000</v>
      </c>
      <c r="G11" s="72">
        <v>0</v>
      </c>
      <c r="H11" s="72">
        <v>74092829819</v>
      </c>
      <c r="I11" s="71">
        <v>307761466819</v>
      </c>
      <c r="L11" s="72">
        <v>5573971158</v>
      </c>
      <c r="M11" s="72">
        <v>268525527701</v>
      </c>
      <c r="O11" s="73">
        <v>0.87250000000000005</v>
      </c>
      <c r="Q11" s="72">
        <v>39235939118</v>
      </c>
      <c r="R11" s="73">
        <v>1.5E-3</v>
      </c>
    </row>
    <row r="12" spans="2:18">
      <c r="B12" s="70" t="s">
        <v>57</v>
      </c>
      <c r="C12" s="70" t="s">
        <v>7</v>
      </c>
      <c r="D12" s="71">
        <v>153991297000</v>
      </c>
      <c r="G12" s="72">
        <v>0</v>
      </c>
      <c r="H12" s="72">
        <v>9984088000</v>
      </c>
      <c r="I12" s="71">
        <v>163975385000</v>
      </c>
      <c r="L12" s="72">
        <v>5000000000</v>
      </c>
      <c r="M12" s="72">
        <v>25905000000</v>
      </c>
      <c r="O12" s="73">
        <v>0.158</v>
      </c>
      <c r="Q12" s="72">
        <v>138070385000</v>
      </c>
      <c r="R12" s="73">
        <v>5.33E-2</v>
      </c>
    </row>
    <row r="13" spans="2:18">
      <c r="B13" s="70" t="s">
        <v>58</v>
      </c>
      <c r="C13" s="70" t="s">
        <v>6</v>
      </c>
      <c r="D13" s="71">
        <v>153991297000</v>
      </c>
      <c r="G13" s="72">
        <v>0</v>
      </c>
      <c r="H13" s="72">
        <v>9984088000</v>
      </c>
      <c r="I13" s="71">
        <v>163975385000</v>
      </c>
      <c r="L13" s="72">
        <v>5000000000</v>
      </c>
      <c r="M13" s="72">
        <v>25905000000</v>
      </c>
      <c r="O13" s="73">
        <v>0.158</v>
      </c>
      <c r="Q13" s="72">
        <v>138070385000</v>
      </c>
      <c r="R13" s="73">
        <v>5.33E-2</v>
      </c>
    </row>
    <row r="14" spans="2:18">
      <c r="B14" s="70" t="s">
        <v>59</v>
      </c>
      <c r="C14" s="70" t="s">
        <v>60</v>
      </c>
      <c r="D14" s="71">
        <v>153991297000</v>
      </c>
      <c r="G14" s="72">
        <v>0</v>
      </c>
      <c r="H14" s="72">
        <v>9984088000</v>
      </c>
      <c r="I14" s="71">
        <v>163975385000</v>
      </c>
      <c r="L14" s="72">
        <v>5000000000</v>
      </c>
      <c r="M14" s="72">
        <v>25905000000</v>
      </c>
      <c r="O14" s="73">
        <v>0.158</v>
      </c>
      <c r="Q14" s="72">
        <v>138070385000</v>
      </c>
      <c r="R14" s="73">
        <v>5.33E-2</v>
      </c>
    </row>
    <row r="15" spans="2:18">
      <c r="B15" s="70" t="s">
        <v>61</v>
      </c>
      <c r="C15" s="70" t="s">
        <v>62</v>
      </c>
      <c r="D15" s="71">
        <v>153991297000</v>
      </c>
      <c r="G15" s="72">
        <v>0</v>
      </c>
      <c r="H15" s="72">
        <v>9984088000</v>
      </c>
      <c r="I15" s="71">
        <v>163975385000</v>
      </c>
      <c r="L15" s="72">
        <v>5000000000</v>
      </c>
      <c r="M15" s="72">
        <v>25905000000</v>
      </c>
      <c r="O15" s="73">
        <v>0.158</v>
      </c>
      <c r="Q15" s="72">
        <v>138070385000</v>
      </c>
      <c r="R15" s="73">
        <v>5.33E-2</v>
      </c>
    </row>
    <row r="16" spans="2:18">
      <c r="B16" s="70" t="s">
        <v>63</v>
      </c>
      <c r="C16" s="70" t="s">
        <v>3</v>
      </c>
      <c r="D16" s="71">
        <v>500000000</v>
      </c>
      <c r="G16" s="72">
        <v>0</v>
      </c>
      <c r="H16" s="72">
        <v>0</v>
      </c>
      <c r="I16" s="71">
        <v>500000000</v>
      </c>
      <c r="L16" s="72">
        <v>1955357908</v>
      </c>
      <c r="M16" s="72">
        <v>11015707194</v>
      </c>
      <c r="O16" s="73">
        <v>22.031399999999998</v>
      </c>
      <c r="Q16" s="72">
        <v>-10515707194</v>
      </c>
      <c r="R16" s="73">
        <v>-9.4999999999999998E-3</v>
      </c>
    </row>
    <row r="17" spans="2:18">
      <c r="B17" s="70" t="s">
        <v>64</v>
      </c>
      <c r="C17" s="70" t="s">
        <v>2</v>
      </c>
      <c r="D17" s="71">
        <v>500000000</v>
      </c>
      <c r="G17" s="72">
        <v>0</v>
      </c>
      <c r="H17" s="72">
        <v>0</v>
      </c>
      <c r="I17" s="71">
        <v>500000000</v>
      </c>
      <c r="L17" s="72">
        <v>1955357908</v>
      </c>
      <c r="M17" s="72">
        <v>11015707194</v>
      </c>
      <c r="O17" s="73">
        <v>22.031399999999998</v>
      </c>
      <c r="Q17" s="72">
        <v>-10515707194</v>
      </c>
      <c r="R17" s="73">
        <v>-9.4999999999999998E-3</v>
      </c>
    </row>
    <row r="18" spans="2:18">
      <c r="B18" s="70" t="s">
        <v>65</v>
      </c>
      <c r="C18" s="70" t="s">
        <v>66</v>
      </c>
      <c r="D18" s="71">
        <v>500000000</v>
      </c>
      <c r="G18" s="72">
        <v>0</v>
      </c>
      <c r="H18" s="72">
        <v>0</v>
      </c>
      <c r="I18" s="71">
        <v>500000000</v>
      </c>
      <c r="L18" s="72">
        <v>1955357908</v>
      </c>
      <c r="M18" s="72">
        <v>11015707194</v>
      </c>
      <c r="O18" s="73">
        <v>22.031399999999998</v>
      </c>
      <c r="Q18" s="72">
        <v>-10515707194</v>
      </c>
      <c r="R18" s="73">
        <v>-9.4999999999999998E-3</v>
      </c>
    </row>
    <row r="19" spans="2:18" s="75" customFormat="1">
      <c r="B19" s="74" t="s">
        <v>67</v>
      </c>
      <c r="D19" s="76">
        <v>418159934000</v>
      </c>
      <c r="G19" s="76">
        <v>0</v>
      </c>
      <c r="H19" s="76">
        <v>293935200822</v>
      </c>
      <c r="I19" s="76">
        <v>712095134822</v>
      </c>
      <c r="L19" s="76">
        <v>10746354079</v>
      </c>
      <c r="M19" s="76">
        <v>543521542911</v>
      </c>
      <c r="O19" s="77">
        <v>0.76329999999999998</v>
      </c>
      <c r="Q19" s="76">
        <v>168573591911</v>
      </c>
      <c r="R19" s="77">
        <v>3.0999999999999999E-3</v>
      </c>
    </row>
    <row r="21" spans="2:18">
      <c r="B21" s="69" t="s">
        <v>68</v>
      </c>
      <c r="F21" s="68" t="s">
        <v>69</v>
      </c>
      <c r="K21" s="68" t="s">
        <v>70</v>
      </c>
      <c r="P21" s="68" t="s">
        <v>71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2"/>
  <sheetViews>
    <sheetView topLeftCell="A3" zoomScale="85" zoomScaleNormal="85" zoomScaleSheetLayoutView="100" workbookViewId="0">
      <selection activeCell="F14" sqref="F14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>
      <c r="B1" s="82" t="s">
        <v>32</v>
      </c>
      <c r="C1" s="82"/>
      <c r="D1" s="82"/>
      <c r="E1" s="82"/>
      <c r="F1" s="82"/>
      <c r="G1" s="82"/>
      <c r="H1" s="82"/>
      <c r="I1" s="82"/>
      <c r="J1" s="82"/>
      <c r="K1" s="82"/>
    </row>
    <row r="2" spans="2:11" ht="24.75" customHeight="1">
      <c r="B2" s="83" t="s">
        <v>34</v>
      </c>
      <c r="C2" s="83"/>
      <c r="D2" s="83"/>
      <c r="E2" s="83"/>
      <c r="F2" s="83"/>
      <c r="G2" s="83"/>
      <c r="H2" s="83"/>
      <c r="I2" s="83"/>
      <c r="J2" s="83"/>
      <c r="K2" s="83"/>
    </row>
    <row r="3" spans="2:11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>
      <c r="B5" s="84" t="s">
        <v>26</v>
      </c>
      <c r="C5" s="84"/>
      <c r="D5" s="84" t="s">
        <v>25</v>
      </c>
      <c r="E5" s="85" t="s">
        <v>24</v>
      </c>
      <c r="F5" s="85"/>
      <c r="G5" s="84" t="s">
        <v>23</v>
      </c>
      <c r="H5" s="85" t="s">
        <v>22</v>
      </c>
      <c r="I5" s="85"/>
      <c r="J5" s="84" t="s">
        <v>21</v>
      </c>
      <c r="K5" s="86" t="s">
        <v>20</v>
      </c>
    </row>
    <row r="6" spans="2:11" ht="48.75" customHeight="1">
      <c r="B6" s="19" t="s">
        <v>19</v>
      </c>
      <c r="C6" s="19" t="s">
        <v>18</v>
      </c>
      <c r="D6" s="84"/>
      <c r="E6" s="19" t="s">
        <v>17</v>
      </c>
      <c r="F6" s="19" t="s">
        <v>16</v>
      </c>
      <c r="G6" s="84"/>
      <c r="H6" s="19" t="s">
        <v>17</v>
      </c>
      <c r="I6" s="19" t="s">
        <v>16</v>
      </c>
      <c r="J6" s="84"/>
      <c r="K6" s="86"/>
    </row>
    <row r="7" spans="2:11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273433825392</v>
      </c>
      <c r="F7" s="22">
        <f>+F8+F10+F19</f>
        <v>273433825392</v>
      </c>
      <c r="G7" s="22">
        <f>+G8+G10+G19</f>
        <v>691593759392</v>
      </c>
      <c r="H7" s="22">
        <f>+H8+H10+H19</f>
        <v>1244900374</v>
      </c>
      <c r="I7" s="22">
        <f>+I8+I10+I20</f>
        <v>264368947909</v>
      </c>
      <c r="J7" s="23">
        <f t="shared" ref="J7:J22" si="1">+I7/G7</f>
        <v>0.38226045900329458</v>
      </c>
      <c r="K7" s="22">
        <f>+G7-I7</f>
        <v>427224811483</v>
      </c>
    </row>
    <row r="8" spans="2:11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209858283003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>
      <c r="B9" s="30">
        <v>41002</v>
      </c>
      <c r="C9" s="31" t="s">
        <v>13</v>
      </c>
      <c r="D9" s="32">
        <v>30000000000</v>
      </c>
      <c r="E9" s="32">
        <v>209858283003</v>
      </c>
      <c r="F9" s="32">
        <f>+E9</f>
        <v>209858283003</v>
      </c>
      <c r="G9" s="32">
        <f t="shared" ref="G9:G21" si="3">+D9+F9</f>
        <v>239858283003</v>
      </c>
      <c r="H9" s="32">
        <v>0</v>
      </c>
      <c r="I9" s="32">
        <f>+H9+'EJECUCION  INGRESOS 2024 MAR'!I9</f>
        <v>239858283003</v>
      </c>
      <c r="J9" s="35">
        <f>+I9/G9</f>
        <v>1</v>
      </c>
      <c r="K9" s="32">
        <f>+G9-I9</f>
        <v>0</v>
      </c>
    </row>
    <row r="10" spans="2:11" s="4" customFormat="1">
      <c r="B10" s="25">
        <v>411</v>
      </c>
      <c r="C10" s="26" t="s">
        <v>12</v>
      </c>
      <c r="D10" s="27">
        <v>387659934000</v>
      </c>
      <c r="E10" s="27">
        <f>+E11</f>
        <v>63575542389</v>
      </c>
      <c r="F10" s="27">
        <f>+F11</f>
        <v>63575542389</v>
      </c>
      <c r="G10" s="27">
        <f t="shared" si="3"/>
        <v>451235476389</v>
      </c>
      <c r="H10" s="27">
        <f>+H11</f>
        <v>519138620</v>
      </c>
      <c r="I10" s="27">
        <f>+I11</f>
        <v>21264039176</v>
      </c>
      <c r="J10" s="29">
        <f t="shared" si="1"/>
        <v>4.7124041190566207E-2</v>
      </c>
      <c r="K10" s="27">
        <f>+G10-I10</f>
        <v>429971437213</v>
      </c>
    </row>
    <row r="11" spans="2:11" s="4" customFormat="1">
      <c r="B11" s="36">
        <v>41102</v>
      </c>
      <c r="C11" s="37" t="s">
        <v>11</v>
      </c>
      <c r="D11" s="38">
        <v>387659934000</v>
      </c>
      <c r="E11" s="38">
        <f>+E12+E15</f>
        <v>63575542389</v>
      </c>
      <c r="F11" s="38">
        <f>+F12+F15</f>
        <v>63575542389</v>
      </c>
      <c r="G11" s="38">
        <f t="shared" si="3"/>
        <v>451235476389</v>
      </c>
      <c r="H11" s="38">
        <f>+H12+H15</f>
        <v>519138620</v>
      </c>
      <c r="I11" s="38">
        <f>+I12+I15</f>
        <v>21264039176</v>
      </c>
      <c r="J11" s="35">
        <f t="shared" si="1"/>
        <v>4.7124041190566207E-2</v>
      </c>
      <c r="K11" s="38">
        <f>+G11-I11</f>
        <v>429971437213</v>
      </c>
    </row>
    <row r="12" spans="2:11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63575542389</v>
      </c>
      <c r="F12" s="38">
        <f>+F14</f>
        <v>63575542389</v>
      </c>
      <c r="G12" s="38">
        <f t="shared" si="3"/>
        <v>297244179389</v>
      </c>
      <c r="H12" s="38">
        <f>+H13</f>
        <v>519138620</v>
      </c>
      <c r="I12" s="38">
        <f>+I13</f>
        <v>21264039176</v>
      </c>
      <c r="J12" s="40">
        <f t="shared" si="1"/>
        <v>7.1537276927370871E-2</v>
      </c>
      <c r="K12" s="38">
        <f t="shared" ref="K12:K15" si="5">+G12-I12</f>
        <v>275980140213</v>
      </c>
    </row>
    <row r="13" spans="2:11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63575542389</v>
      </c>
      <c r="F13" s="38">
        <f>+F14</f>
        <v>63575542389</v>
      </c>
      <c r="G13" s="38">
        <f t="shared" si="3"/>
        <v>297244179389</v>
      </c>
      <c r="H13" s="38">
        <f>+H14</f>
        <v>519138620</v>
      </c>
      <c r="I13" s="38">
        <f>+I14</f>
        <v>21264039176</v>
      </c>
      <c r="J13" s="35">
        <f t="shared" si="1"/>
        <v>7.1537276927370871E-2</v>
      </c>
      <c r="K13" s="38">
        <f>+G13-I13</f>
        <v>275980140213</v>
      </c>
    </row>
    <row r="14" spans="2:11" s="4" customFormat="1">
      <c r="B14" s="41">
        <v>411020500105</v>
      </c>
      <c r="C14" s="42" t="s">
        <v>8</v>
      </c>
      <c r="D14" s="32">
        <v>233668637000</v>
      </c>
      <c r="E14" s="32">
        <v>63575542389</v>
      </c>
      <c r="F14" s="32">
        <f>+E14</f>
        <v>63575542389</v>
      </c>
      <c r="G14" s="32">
        <f t="shared" si="3"/>
        <v>297244179389</v>
      </c>
      <c r="H14" s="32">
        <v>519138620</v>
      </c>
      <c r="I14" s="32">
        <f>+H14+'EJECUCION  INGRESOS 2024 MAR'!I14</f>
        <v>21264039176</v>
      </c>
      <c r="J14" s="35">
        <f t="shared" si="1"/>
        <v>7.1537276927370871E-2</v>
      </c>
      <c r="K14" s="32">
        <f>+G14-I14</f>
        <v>275980140213</v>
      </c>
    </row>
    <row r="15" spans="2:11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0</v>
      </c>
      <c r="J15" s="40">
        <f t="shared" si="1"/>
        <v>0</v>
      </c>
      <c r="K15" s="38">
        <f t="shared" si="5"/>
        <v>153991297000</v>
      </c>
    </row>
    <row r="16" spans="2:11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0</v>
      </c>
      <c r="J16" s="40">
        <f t="shared" si="1"/>
        <v>0</v>
      </c>
      <c r="K16" s="38">
        <f>+G16-I16</f>
        <v>153991297000</v>
      </c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0</v>
      </c>
      <c r="J17" s="40">
        <f t="shared" si="1"/>
        <v>0</v>
      </c>
      <c r="K17" s="38">
        <f t="shared" ref="K17:K21" si="8">+G17-I17</f>
        <v>153991297000</v>
      </c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32">
        <f>+E18</f>
        <v>0</v>
      </c>
      <c r="G18" s="32">
        <f t="shared" si="3"/>
        <v>153991297000</v>
      </c>
      <c r="H18" s="32">
        <v>0</v>
      </c>
      <c r="I18" s="32">
        <f>+H18+'[1]EJECUCION  INGRESOS 2024 MAR'!I18</f>
        <v>0</v>
      </c>
      <c r="J18" s="35">
        <f t="shared" si="1"/>
        <v>0</v>
      </c>
      <c r="K18" s="32">
        <f>+G18-I18</f>
        <v>153991297000</v>
      </c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725761754</v>
      </c>
      <c r="I19" s="27">
        <f>+I20</f>
        <v>3246625730</v>
      </c>
      <c r="J19" s="29">
        <f t="shared" si="1"/>
        <v>6.4932514599999998</v>
      </c>
      <c r="K19" s="27">
        <f>+G19-I19</f>
        <v>-2746625730</v>
      </c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725761754</v>
      </c>
      <c r="I20" s="38">
        <f>+I21</f>
        <v>3246625730</v>
      </c>
      <c r="J20" s="40">
        <f t="shared" si="1"/>
        <v>6.4932514599999998</v>
      </c>
      <c r="K20" s="38">
        <f>+G20-I20</f>
        <v>-2746625730</v>
      </c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</f>
        <v>0</v>
      </c>
      <c r="G21" s="49">
        <f t="shared" si="3"/>
        <v>500000000</v>
      </c>
      <c r="H21" s="49">
        <v>725761754</v>
      </c>
      <c r="I21" s="32">
        <f>+H21+'EJECUCION  INGRESOS 2024 MAR'!I21</f>
        <v>3246625730</v>
      </c>
      <c r="J21" s="51">
        <f t="shared" si="1"/>
        <v>6.4932514599999998</v>
      </c>
      <c r="K21" s="49">
        <f t="shared" si="8"/>
        <v>-2746625730</v>
      </c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273433825392</v>
      </c>
      <c r="F22" s="54">
        <f>+F8+F10+F19</f>
        <v>273433825392</v>
      </c>
      <c r="G22" s="54">
        <f>+G8+G10+G19</f>
        <v>691593759392</v>
      </c>
      <c r="H22" s="54">
        <f>+H8+H10+H19</f>
        <v>1244900374</v>
      </c>
      <c r="I22" s="54">
        <f>+I8+I10+I19</f>
        <v>264368947909</v>
      </c>
      <c r="J22" s="55">
        <f t="shared" si="1"/>
        <v>0.38226045900329458</v>
      </c>
      <c r="K22" s="54">
        <f>+G22-I22</f>
        <v>427224811483</v>
      </c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8"/>
      <c r="H29" s="79"/>
      <c r="I29" s="79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29</v>
      </c>
      <c r="I31" s="80"/>
      <c r="J31" s="81"/>
      <c r="K31" s="81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42"/>
  <sheetViews>
    <sheetView topLeftCell="D4" zoomScale="85" zoomScaleNormal="85" zoomScaleSheetLayoutView="100" workbookViewId="0">
      <selection activeCell="I28" sqref="I28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>
      <c r="B1" s="82" t="s">
        <v>32</v>
      </c>
      <c r="C1" s="82"/>
      <c r="D1" s="82"/>
      <c r="E1" s="82"/>
      <c r="F1" s="82"/>
      <c r="G1" s="82"/>
      <c r="H1" s="82"/>
      <c r="I1" s="82"/>
      <c r="J1" s="82"/>
      <c r="K1" s="82"/>
    </row>
    <row r="2" spans="2:11" ht="24.75" customHeight="1">
      <c r="B2" s="83" t="s">
        <v>35</v>
      </c>
      <c r="C2" s="83"/>
      <c r="D2" s="83"/>
      <c r="E2" s="83"/>
      <c r="F2" s="83"/>
      <c r="G2" s="83"/>
      <c r="H2" s="83"/>
      <c r="I2" s="83"/>
      <c r="J2" s="83"/>
      <c r="K2" s="83"/>
    </row>
    <row r="3" spans="2:11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>
      <c r="B5" s="84" t="s">
        <v>26</v>
      </c>
      <c r="C5" s="84"/>
      <c r="D5" s="84" t="s">
        <v>25</v>
      </c>
      <c r="E5" s="85" t="s">
        <v>24</v>
      </c>
      <c r="F5" s="85"/>
      <c r="G5" s="84" t="s">
        <v>23</v>
      </c>
      <c r="H5" s="85" t="s">
        <v>22</v>
      </c>
      <c r="I5" s="85"/>
      <c r="J5" s="84" t="s">
        <v>21</v>
      </c>
      <c r="K5" s="86" t="s">
        <v>20</v>
      </c>
    </row>
    <row r="6" spans="2:11" ht="48.75" customHeight="1">
      <c r="B6" s="19" t="s">
        <v>19</v>
      </c>
      <c r="C6" s="19" t="s">
        <v>18</v>
      </c>
      <c r="D6" s="84"/>
      <c r="E6" s="19" t="s">
        <v>17</v>
      </c>
      <c r="F6" s="19" t="s">
        <v>16</v>
      </c>
      <c r="G6" s="84"/>
      <c r="H6" s="19" t="s">
        <v>17</v>
      </c>
      <c r="I6" s="19" t="s">
        <v>16</v>
      </c>
      <c r="J6" s="84"/>
      <c r="K6" s="86"/>
    </row>
    <row r="7" spans="2:11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1102658444</v>
      </c>
      <c r="I7" s="22">
        <f>+I8+I10+I20</f>
        <v>265471606353</v>
      </c>
      <c r="J7" s="23">
        <f t="shared" ref="J7:J22" si="1">+I7/G7</f>
        <v>0.3838548320424171</v>
      </c>
      <c r="K7" s="22">
        <f>+G7-I7</f>
        <v>426122153039</v>
      </c>
    </row>
    <row r="8" spans="2:11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ABR'!I9</f>
        <v>239858283003</v>
      </c>
      <c r="J9" s="35">
        <f>+I9/G9</f>
        <v>1</v>
      </c>
      <c r="K9" s="32">
        <f>+G9-I9</f>
        <v>0</v>
      </c>
    </row>
    <row r="10" spans="2:11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252309923</v>
      </c>
      <c r="I10" s="27">
        <f>+I11</f>
        <v>21516349099</v>
      </c>
      <c r="J10" s="29">
        <f t="shared" si="1"/>
        <v>4.7683194750519207E-2</v>
      </c>
      <c r="K10" s="27">
        <f>+G10-I10</f>
        <v>429719127290</v>
      </c>
    </row>
    <row r="11" spans="2:11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252309923</v>
      </c>
      <c r="I11" s="38">
        <f>+I12+I15</f>
        <v>21516349099</v>
      </c>
      <c r="J11" s="35">
        <f t="shared" si="1"/>
        <v>4.7683194750519207E-2</v>
      </c>
      <c r="K11" s="38">
        <f>+G11-I11</f>
        <v>429719127290</v>
      </c>
    </row>
    <row r="12" spans="2:11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252309923</v>
      </c>
      <c r="I12" s="38">
        <f>+I13</f>
        <v>21516349099</v>
      </c>
      <c r="J12" s="40">
        <f t="shared" si="1"/>
        <v>7.2386107419253456E-2</v>
      </c>
      <c r="K12" s="38">
        <f t="shared" ref="K12:K15" si="5">+G12-I12</f>
        <v>275727830290</v>
      </c>
    </row>
    <row r="13" spans="2:11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252309923</v>
      </c>
      <c r="I13" s="38">
        <f>+I14</f>
        <v>21516349099</v>
      </c>
      <c r="J13" s="35">
        <f t="shared" si="1"/>
        <v>7.2386107419253456E-2</v>
      </c>
      <c r="K13" s="38">
        <f>+G13-I13</f>
        <v>275727830290</v>
      </c>
    </row>
    <row r="14" spans="2:11" s="4" customFormat="1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252309923</v>
      </c>
      <c r="I14" s="32">
        <f>+H14+'EJECUCION  INGRESOS 2024 ABR'!I14</f>
        <v>21516349099</v>
      </c>
      <c r="J14" s="35">
        <f t="shared" si="1"/>
        <v>7.2386107419253456E-2</v>
      </c>
      <c r="K14" s="32">
        <f>+G14-I14</f>
        <v>275727830290</v>
      </c>
    </row>
    <row r="15" spans="2:11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0</v>
      </c>
      <c r="J15" s="40">
        <f t="shared" si="1"/>
        <v>0</v>
      </c>
      <c r="K15" s="38">
        <f t="shared" si="5"/>
        <v>153991297000</v>
      </c>
    </row>
    <row r="16" spans="2:11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0</v>
      </c>
      <c r="J16" s="40">
        <f t="shared" si="1"/>
        <v>0</v>
      </c>
      <c r="K16" s="38">
        <f>+G16-I16</f>
        <v>153991297000</v>
      </c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0</v>
      </c>
      <c r="J17" s="40">
        <f t="shared" si="1"/>
        <v>0</v>
      </c>
      <c r="K17" s="38">
        <f t="shared" ref="K17:K21" si="8">+G17-I17</f>
        <v>153991297000</v>
      </c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ABR'!I18</f>
        <v>0</v>
      </c>
      <c r="J18" s="35">
        <f t="shared" si="1"/>
        <v>0</v>
      </c>
      <c r="K18" s="32">
        <f>+G18-I18</f>
        <v>153991297000</v>
      </c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850348521</v>
      </c>
      <c r="I19" s="27">
        <f>+I20</f>
        <v>4096974251</v>
      </c>
      <c r="J19" s="29">
        <f t="shared" si="1"/>
        <v>8.1939485019999996</v>
      </c>
      <c r="K19" s="27">
        <f>+G19-I19</f>
        <v>-3596974251</v>
      </c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850348521</v>
      </c>
      <c r="I20" s="38">
        <f>+I21</f>
        <v>4096974251</v>
      </c>
      <c r="J20" s="40">
        <f t="shared" si="1"/>
        <v>8.1939485019999996</v>
      </c>
      <c r="K20" s="38">
        <f>+G20-I20</f>
        <v>-3596974251</v>
      </c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850348521</v>
      </c>
      <c r="I21" s="32">
        <f>+H21+'EJECUCION  INGRESOS 2024 ABR'!I21</f>
        <v>4096974251</v>
      </c>
      <c r="J21" s="51">
        <f t="shared" si="1"/>
        <v>8.1939485019999996</v>
      </c>
      <c r="K21" s="49">
        <f t="shared" si="8"/>
        <v>-3596974251</v>
      </c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1102658444</v>
      </c>
      <c r="I22" s="54">
        <f>+I8+I10+I19</f>
        <v>265471606353</v>
      </c>
      <c r="J22" s="55">
        <f t="shared" si="1"/>
        <v>0.3838548320424171</v>
      </c>
      <c r="K22" s="54">
        <f>+G22-I22</f>
        <v>426122153039</v>
      </c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8"/>
      <c r="H29" s="79"/>
      <c r="I29" s="79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29</v>
      </c>
      <c r="I31" s="80"/>
      <c r="J31" s="81"/>
      <c r="K31" s="81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F111-65D9-4649-B359-03AF2E2447B1}">
  <sheetPr>
    <pageSetUpPr fitToPage="1"/>
  </sheetPr>
  <dimension ref="B1:P42"/>
  <sheetViews>
    <sheetView topLeftCell="B7" zoomScale="85" zoomScaleNormal="85" zoomScaleSheetLayoutView="100" workbookViewId="0">
      <selection activeCell="I21" sqref="I21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>
      <c r="B1" s="82" t="s">
        <v>32</v>
      </c>
      <c r="C1" s="82"/>
      <c r="D1" s="82"/>
      <c r="E1" s="82"/>
      <c r="F1" s="82"/>
      <c r="G1" s="82"/>
      <c r="H1" s="82"/>
      <c r="I1" s="82"/>
      <c r="J1" s="82"/>
      <c r="K1" s="82"/>
    </row>
    <row r="2" spans="2:11" ht="24.75" customHeight="1">
      <c r="B2" s="83" t="s">
        <v>36</v>
      </c>
      <c r="C2" s="83"/>
      <c r="D2" s="83"/>
      <c r="E2" s="83"/>
      <c r="F2" s="83"/>
      <c r="G2" s="83"/>
      <c r="H2" s="83"/>
      <c r="I2" s="83"/>
      <c r="J2" s="83"/>
      <c r="K2" s="83"/>
    </row>
    <row r="3" spans="2:11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>
      <c r="B5" s="84" t="s">
        <v>26</v>
      </c>
      <c r="C5" s="84"/>
      <c r="D5" s="84" t="s">
        <v>25</v>
      </c>
      <c r="E5" s="85" t="s">
        <v>24</v>
      </c>
      <c r="F5" s="85"/>
      <c r="G5" s="84" t="s">
        <v>23</v>
      </c>
      <c r="H5" s="85" t="s">
        <v>22</v>
      </c>
      <c r="I5" s="85"/>
      <c r="J5" s="84" t="s">
        <v>21</v>
      </c>
      <c r="K5" s="86" t="s">
        <v>20</v>
      </c>
    </row>
    <row r="6" spans="2:11" ht="48.75" customHeight="1">
      <c r="B6" s="19" t="s">
        <v>19</v>
      </c>
      <c r="C6" s="19" t="s">
        <v>18</v>
      </c>
      <c r="D6" s="84"/>
      <c r="E6" s="19" t="s">
        <v>17</v>
      </c>
      <c r="F6" s="19" t="s">
        <v>16</v>
      </c>
      <c r="G6" s="84"/>
      <c r="H6" s="19" t="s">
        <v>17</v>
      </c>
      <c r="I6" s="19" t="s">
        <v>16</v>
      </c>
      <c r="J6" s="84"/>
      <c r="K6" s="86"/>
    </row>
    <row r="7" spans="2:11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74269966457</v>
      </c>
      <c r="I7" s="22">
        <f>+I8+I10+I20</f>
        <v>339741572810</v>
      </c>
      <c r="J7" s="23">
        <f t="shared" ref="J7:J22" si="1">+I7/G7</f>
        <v>0.49124441653244039</v>
      </c>
      <c r="K7" s="22">
        <f>+G7-I7</f>
        <v>351852186582</v>
      </c>
    </row>
    <row r="8" spans="2:11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MAY'!I9</f>
        <v>239858283003</v>
      </c>
      <c r="J9" s="35">
        <f>+I9/G9</f>
        <v>1</v>
      </c>
      <c r="K9" s="32">
        <f>+G9-I9</f>
        <v>0</v>
      </c>
    </row>
    <row r="10" spans="2:11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72984905471</v>
      </c>
      <c r="I10" s="27">
        <f>+I11</f>
        <v>94501254570</v>
      </c>
      <c r="J10" s="29">
        <f t="shared" si="1"/>
        <v>0.20942780325306823</v>
      </c>
      <c r="K10" s="27">
        <f>+G10-I10</f>
        <v>356734221819</v>
      </c>
    </row>
    <row r="11" spans="2:11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72984905471</v>
      </c>
      <c r="I11" s="38">
        <f>+I12+I15</f>
        <v>94501254570</v>
      </c>
      <c r="J11" s="35">
        <f t="shared" si="1"/>
        <v>0.20942780325306823</v>
      </c>
      <c r="K11" s="38">
        <f>+G11-I11</f>
        <v>356734221819</v>
      </c>
    </row>
    <row r="12" spans="2:11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72984905471</v>
      </c>
      <c r="I12" s="38">
        <f>+I13</f>
        <v>94501254570</v>
      </c>
      <c r="J12" s="40">
        <f t="shared" si="1"/>
        <v>0.31792465966617739</v>
      </c>
      <c r="K12" s="38">
        <f t="shared" ref="K12:K15" si="5">+G12-I12</f>
        <v>202742924819</v>
      </c>
    </row>
    <row r="13" spans="2:11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72984905471</v>
      </c>
      <c r="I13" s="38">
        <f>+I14</f>
        <v>94501254570</v>
      </c>
      <c r="J13" s="35">
        <f t="shared" si="1"/>
        <v>0.31792465966617739</v>
      </c>
      <c r="K13" s="38">
        <f>+G13-I13</f>
        <v>202742924819</v>
      </c>
    </row>
    <row r="14" spans="2:11" s="4" customFormat="1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72984905471</v>
      </c>
      <c r="I14" s="32">
        <f>+H14+'EJECUCION  INGRESOS 2024 MAY'!I14</f>
        <v>94501254570</v>
      </c>
      <c r="J14" s="35">
        <f t="shared" si="1"/>
        <v>0.31792465966617739</v>
      </c>
      <c r="K14" s="32">
        <f>+G14-I14</f>
        <v>202742924819</v>
      </c>
    </row>
    <row r="15" spans="2:11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0</v>
      </c>
      <c r="J15" s="40">
        <f t="shared" si="1"/>
        <v>0</v>
      </c>
      <c r="K15" s="38">
        <f t="shared" si="5"/>
        <v>153991297000</v>
      </c>
    </row>
    <row r="16" spans="2:11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0</v>
      </c>
      <c r="J16" s="40">
        <f t="shared" si="1"/>
        <v>0</v>
      </c>
      <c r="K16" s="38">
        <f>+G16-I16</f>
        <v>153991297000</v>
      </c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0</v>
      </c>
      <c r="J17" s="40">
        <f t="shared" si="1"/>
        <v>0</v>
      </c>
      <c r="K17" s="38">
        <f t="shared" ref="K17:K21" si="8">+G17-I17</f>
        <v>153991297000</v>
      </c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MAY'!I18</f>
        <v>0</v>
      </c>
      <c r="J18" s="35">
        <f t="shared" si="1"/>
        <v>0</v>
      </c>
      <c r="K18" s="32">
        <f>+G18-I18</f>
        <v>153991297000</v>
      </c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1285060986</v>
      </c>
      <c r="I19" s="27">
        <f>+I20</f>
        <v>5382035237</v>
      </c>
      <c r="J19" s="29">
        <f t="shared" si="1"/>
        <v>10.764070474</v>
      </c>
      <c r="K19" s="27">
        <f>+G19-I19</f>
        <v>-4882035237</v>
      </c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1285060986</v>
      </c>
      <c r="I20" s="38">
        <f>+I21</f>
        <v>5382035237</v>
      </c>
      <c r="J20" s="40">
        <f t="shared" si="1"/>
        <v>10.764070474</v>
      </c>
      <c r="K20" s="38">
        <f>+G20-I20</f>
        <v>-4882035237</v>
      </c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1285060986</v>
      </c>
      <c r="I21" s="32">
        <f>+H21+'EJECUCION  INGRESOS 2024 MAY'!I21</f>
        <v>5382035237</v>
      </c>
      <c r="J21" s="51">
        <f t="shared" si="1"/>
        <v>10.764070474</v>
      </c>
      <c r="K21" s="49">
        <f t="shared" si="8"/>
        <v>-4882035237</v>
      </c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74269966457</v>
      </c>
      <c r="I22" s="54">
        <f>+I8+I10+I19</f>
        <v>339741572810</v>
      </c>
      <c r="J22" s="55">
        <f t="shared" si="1"/>
        <v>0.49124441653244039</v>
      </c>
      <c r="K22" s="54">
        <f>+G22-I22</f>
        <v>351852186582</v>
      </c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8"/>
      <c r="H29" s="79"/>
      <c r="I29" s="79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29</v>
      </c>
      <c r="I31" s="80"/>
      <c r="J31" s="81"/>
      <c r="K31" s="81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DBDDA-869D-4D15-8525-939731F92652}">
  <sheetPr>
    <pageSetUpPr fitToPage="1"/>
  </sheetPr>
  <dimension ref="B1:P42"/>
  <sheetViews>
    <sheetView topLeftCell="A2" zoomScale="70" zoomScaleNormal="70" zoomScaleSheetLayoutView="100" workbookViewId="0">
      <selection activeCell="F14" sqref="F14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6384" width="11.42578125" style="1"/>
  </cols>
  <sheetData>
    <row r="1" spans="2:11" ht="24.75" customHeight="1">
      <c r="B1" s="82" t="s">
        <v>32</v>
      </c>
      <c r="C1" s="82"/>
      <c r="D1" s="82"/>
      <c r="E1" s="82"/>
      <c r="F1" s="82"/>
      <c r="G1" s="82"/>
      <c r="H1" s="82"/>
      <c r="I1" s="82"/>
      <c r="J1" s="82"/>
      <c r="K1" s="82"/>
    </row>
    <row r="2" spans="2:11" ht="24.75" customHeight="1">
      <c r="B2" s="83" t="s">
        <v>37</v>
      </c>
      <c r="C2" s="83"/>
      <c r="D2" s="83"/>
      <c r="E2" s="83"/>
      <c r="F2" s="83"/>
      <c r="G2" s="83"/>
      <c r="H2" s="83"/>
      <c r="I2" s="83"/>
      <c r="J2" s="83"/>
      <c r="K2" s="83"/>
    </row>
    <row r="3" spans="2:11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" customHeight="1">
      <c r="B5" s="84" t="s">
        <v>26</v>
      </c>
      <c r="C5" s="84"/>
      <c r="D5" s="84" t="s">
        <v>25</v>
      </c>
      <c r="E5" s="85" t="s">
        <v>24</v>
      </c>
      <c r="F5" s="85"/>
      <c r="G5" s="84" t="s">
        <v>23</v>
      </c>
      <c r="H5" s="85" t="s">
        <v>22</v>
      </c>
      <c r="I5" s="85"/>
      <c r="J5" s="84" t="s">
        <v>21</v>
      </c>
      <c r="K5" s="86" t="s">
        <v>20</v>
      </c>
    </row>
    <row r="6" spans="2:11" ht="48.75" customHeight="1">
      <c r="B6" s="19" t="s">
        <v>19</v>
      </c>
      <c r="C6" s="19" t="s">
        <v>18</v>
      </c>
      <c r="D6" s="84"/>
      <c r="E6" s="19" t="s">
        <v>17</v>
      </c>
      <c r="F6" s="19" t="s">
        <v>16</v>
      </c>
      <c r="G6" s="84"/>
      <c r="H6" s="19" t="s">
        <v>17</v>
      </c>
      <c r="I6" s="19" t="s">
        <v>16</v>
      </c>
      <c r="J6" s="84"/>
      <c r="K6" s="86"/>
    </row>
    <row r="7" spans="2:11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6098669922</v>
      </c>
      <c r="I7" s="22">
        <f>+I8+I10+I20</f>
        <v>345840242732</v>
      </c>
      <c r="J7" s="23">
        <f t="shared" ref="J7:J22" si="1">+I7/G7</f>
        <v>0.50006270015512877</v>
      </c>
      <c r="K7" s="22">
        <f>+G7-I7</f>
        <v>345753516660</v>
      </c>
    </row>
    <row r="8" spans="2:11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</row>
    <row r="9" spans="2:11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JUN'!I9</f>
        <v>239858283003</v>
      </c>
      <c r="J9" s="35">
        <f>+I9/G9</f>
        <v>1</v>
      </c>
      <c r="K9" s="32">
        <f>+G9-I9</f>
        <v>0</v>
      </c>
    </row>
    <row r="10" spans="2:11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5161344537</v>
      </c>
      <c r="I10" s="27">
        <f>+I11</f>
        <v>99662599107</v>
      </c>
      <c r="J10" s="29">
        <f t="shared" si="1"/>
        <v>0.22086605402692919</v>
      </c>
      <c r="K10" s="27">
        <f>+G10-I10</f>
        <v>351572877282</v>
      </c>
    </row>
    <row r="11" spans="2:11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5161344537</v>
      </c>
      <c r="I11" s="38">
        <f>+I12+I15</f>
        <v>99662599107</v>
      </c>
      <c r="J11" s="35">
        <f t="shared" si="1"/>
        <v>0.22086605402692919</v>
      </c>
      <c r="K11" s="38">
        <f>+G11-I11</f>
        <v>351572877282</v>
      </c>
    </row>
    <row r="12" spans="2:11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161344537</v>
      </c>
      <c r="I12" s="38">
        <f>+I13</f>
        <v>94662599107</v>
      </c>
      <c r="J12" s="40">
        <f t="shared" si="1"/>
        <v>0.31846746099985412</v>
      </c>
      <c r="K12" s="38">
        <f t="shared" ref="K12:K15" si="5">+G12-I12</f>
        <v>202581580282</v>
      </c>
    </row>
    <row r="13" spans="2:11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161344537</v>
      </c>
      <c r="I13" s="38">
        <f>+I14</f>
        <v>94662599107</v>
      </c>
      <c r="J13" s="35">
        <f t="shared" si="1"/>
        <v>0.31846746099985412</v>
      </c>
      <c r="K13" s="38">
        <f>+G13-I13</f>
        <v>202581580282</v>
      </c>
    </row>
    <row r="14" spans="2:11" s="4" customFormat="1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161344537</v>
      </c>
      <c r="I14" s="32">
        <f>+H14+'EJECUCION  INGRESOS 2024 JUN'!I14</f>
        <v>94662599107</v>
      </c>
      <c r="J14" s="35">
        <f t="shared" si="1"/>
        <v>0.31846746099985412</v>
      </c>
      <c r="K14" s="32">
        <f>+G14-I14</f>
        <v>202581580282</v>
      </c>
    </row>
    <row r="15" spans="2:11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5000000000</v>
      </c>
      <c r="I15" s="38">
        <f t="shared" si="7"/>
        <v>5000000000</v>
      </c>
      <c r="J15" s="40">
        <f t="shared" si="1"/>
        <v>3.2469367408471145E-2</v>
      </c>
      <c r="K15" s="38">
        <f t="shared" si="5"/>
        <v>148991297000</v>
      </c>
    </row>
    <row r="16" spans="2:11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5000000000</v>
      </c>
      <c r="I16" s="38">
        <f t="shared" si="7"/>
        <v>5000000000</v>
      </c>
      <c r="J16" s="40">
        <f t="shared" si="1"/>
        <v>3.2469367408471145E-2</v>
      </c>
      <c r="K16" s="38">
        <f>+G16-I16</f>
        <v>148991297000</v>
      </c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5000000000</v>
      </c>
      <c r="I17" s="38">
        <f t="shared" si="7"/>
        <v>5000000000</v>
      </c>
      <c r="J17" s="40">
        <f t="shared" si="1"/>
        <v>3.2469367408471145E-2</v>
      </c>
      <c r="K17" s="38">
        <f t="shared" ref="K17:K21" si="8">+G17-I17</f>
        <v>148991297000</v>
      </c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5000000000</v>
      </c>
      <c r="I18" s="32">
        <f>+H18+'EJECUCION  INGRESOS 2024 JUN'!I18</f>
        <v>5000000000</v>
      </c>
      <c r="J18" s="35">
        <f t="shared" si="1"/>
        <v>3.2469367408471145E-2</v>
      </c>
      <c r="K18" s="32">
        <f>+G18-I18</f>
        <v>148991297000</v>
      </c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937325385</v>
      </c>
      <c r="I19" s="27">
        <f>+I20</f>
        <v>6319360622</v>
      </c>
      <c r="J19" s="29">
        <f t="shared" si="1"/>
        <v>12.638721243999999</v>
      </c>
      <c r="K19" s="27">
        <f>+G19-I19</f>
        <v>-5819360622</v>
      </c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937325385</v>
      </c>
      <c r="I20" s="38">
        <f>+I21</f>
        <v>6319360622</v>
      </c>
      <c r="J20" s="40">
        <f t="shared" si="1"/>
        <v>12.638721243999999</v>
      </c>
      <c r="K20" s="38">
        <f>+G20-I20</f>
        <v>-5819360622</v>
      </c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937325385</v>
      </c>
      <c r="I21" s="32">
        <f>+H21+'EJECUCION  INGRESOS 2024 JUN'!I21</f>
        <v>6319360622</v>
      </c>
      <c r="J21" s="51">
        <f t="shared" si="1"/>
        <v>12.638721243999999</v>
      </c>
      <c r="K21" s="49">
        <f t="shared" si="8"/>
        <v>-5819360622</v>
      </c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6098669922</v>
      </c>
      <c r="I22" s="54">
        <f>+I8+I10+I19</f>
        <v>345840242732</v>
      </c>
      <c r="J22" s="55">
        <f t="shared" si="1"/>
        <v>0.50006270015512877</v>
      </c>
      <c r="K22" s="54">
        <f>+G22-I22</f>
        <v>345753516660</v>
      </c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8"/>
      <c r="H29" s="79"/>
      <c r="I29" s="79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29</v>
      </c>
      <c r="I31" s="80"/>
      <c r="J31" s="81"/>
      <c r="K31" s="81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94E0C-93BA-4179-9F6F-9130781A6A99}">
  <sheetPr>
    <pageSetUpPr fitToPage="1"/>
  </sheetPr>
  <dimension ref="B1:P42"/>
  <sheetViews>
    <sheetView topLeftCell="C3" zoomScale="70" zoomScaleNormal="70" zoomScaleSheetLayoutView="100" workbookViewId="0">
      <selection activeCell="G22" sqref="G22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82" t="s">
        <v>32</v>
      </c>
      <c r="C1" s="82"/>
      <c r="D1" s="82"/>
      <c r="E1" s="82"/>
      <c r="F1" s="82"/>
      <c r="G1" s="82"/>
      <c r="H1" s="82"/>
      <c r="I1" s="82"/>
      <c r="J1" s="82"/>
      <c r="K1" s="82"/>
    </row>
    <row r="2" spans="2:14" ht="24.75" customHeight="1">
      <c r="B2" s="83" t="s">
        <v>38</v>
      </c>
      <c r="C2" s="83"/>
      <c r="D2" s="83"/>
      <c r="E2" s="83"/>
      <c r="F2" s="83"/>
      <c r="G2" s="83"/>
      <c r="H2" s="83"/>
      <c r="I2" s="83"/>
      <c r="J2" s="83"/>
      <c r="K2" s="83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84" t="s">
        <v>26</v>
      </c>
      <c r="C5" s="84"/>
      <c r="D5" s="84" t="s">
        <v>25</v>
      </c>
      <c r="E5" s="85" t="s">
        <v>24</v>
      </c>
      <c r="F5" s="85"/>
      <c r="G5" s="84" t="s">
        <v>23</v>
      </c>
      <c r="H5" s="85" t="s">
        <v>22</v>
      </c>
      <c r="I5" s="85"/>
      <c r="J5" s="84" t="s">
        <v>21</v>
      </c>
      <c r="K5" s="86" t="s">
        <v>20</v>
      </c>
    </row>
    <row r="6" spans="2:14" ht="48.75" customHeight="1">
      <c r="B6" s="19" t="s">
        <v>19</v>
      </c>
      <c r="C6" s="19" t="s">
        <v>18</v>
      </c>
      <c r="D6" s="84"/>
      <c r="E6" s="19" t="s">
        <v>17</v>
      </c>
      <c r="F6" s="19" t="s">
        <v>16</v>
      </c>
      <c r="G6" s="84"/>
      <c r="H6" s="19" t="s">
        <v>17</v>
      </c>
      <c r="I6" s="19" t="s">
        <v>16</v>
      </c>
      <c r="J6" s="84"/>
      <c r="K6" s="86"/>
    </row>
    <row r="7" spans="2:14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273433825392</v>
      </c>
      <c r="G7" s="22">
        <f>+G8+G10+G19</f>
        <v>691593759392</v>
      </c>
      <c r="H7" s="22">
        <f>+H8+H10+H19</f>
        <v>274341395549</v>
      </c>
      <c r="I7" s="22">
        <f>+I8+I10+I20</f>
        <v>620181638281</v>
      </c>
      <c r="J7" s="23">
        <f t="shared" ref="J7:J22" si="1">+I7/G7</f>
        <v>0.89674267568032939</v>
      </c>
      <c r="K7" s="22">
        <f>+G7-I7</f>
        <v>71412121111</v>
      </c>
      <c r="M7" s="65"/>
      <c r="N7" s="67"/>
    </row>
    <row r="8" spans="2:14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193433825392</v>
      </c>
      <c r="I8" s="27">
        <f>+I9</f>
        <v>433292108395</v>
      </c>
      <c r="J8" s="29">
        <f t="shared" si="1"/>
        <v>1.8064504713793046</v>
      </c>
      <c r="K8" s="27">
        <f>+G8-I8</f>
        <v>-193433825392</v>
      </c>
      <c r="M8" s="66"/>
      <c r="N8" s="67"/>
    </row>
    <row r="9" spans="2:14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193433825392</v>
      </c>
      <c r="I9" s="32">
        <f>+H9+'EJECUCION  INGRESOS 2024 JUL'!I9</f>
        <v>433292108395</v>
      </c>
      <c r="J9" s="35">
        <f>+I9/G9</f>
        <v>1.8064504713793046</v>
      </c>
      <c r="K9" s="32">
        <f>+G9-I9</f>
        <v>-193433825392</v>
      </c>
      <c r="M9" s="66"/>
      <c r="N9" s="67"/>
    </row>
    <row r="10" spans="2:14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63575542389</v>
      </c>
      <c r="G10" s="27">
        <f t="shared" si="3"/>
        <v>451235476389</v>
      </c>
      <c r="H10" s="27">
        <f>+H11</f>
        <v>80001463298</v>
      </c>
      <c r="I10" s="27">
        <f>+I11</f>
        <v>179664062405</v>
      </c>
      <c r="J10" s="29">
        <f t="shared" si="1"/>
        <v>0.39816032161911763</v>
      </c>
      <c r="K10" s="27">
        <f>+G10-I10</f>
        <v>271571413984</v>
      </c>
      <c r="M10" s="66"/>
      <c r="N10" s="67"/>
    </row>
    <row r="11" spans="2:14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63575542389</v>
      </c>
      <c r="G11" s="38">
        <f t="shared" si="3"/>
        <v>451235476389</v>
      </c>
      <c r="H11" s="38">
        <f>+H12+H15</f>
        <v>80001463298</v>
      </c>
      <c r="I11" s="38">
        <f>+I12+I15</f>
        <v>179664062405</v>
      </c>
      <c r="J11" s="35">
        <f t="shared" si="1"/>
        <v>0.39816032161911763</v>
      </c>
      <c r="K11" s="38">
        <f>+G11-I11</f>
        <v>271571413984</v>
      </c>
      <c r="M11" s="66"/>
      <c r="N11" s="67"/>
    </row>
    <row r="12" spans="2:14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63575542389</v>
      </c>
      <c r="G12" s="38">
        <f t="shared" si="3"/>
        <v>297244179389</v>
      </c>
      <c r="H12" s="38">
        <f>+H13</f>
        <v>80001463298</v>
      </c>
      <c r="I12" s="38">
        <f>+I13</f>
        <v>174664062405</v>
      </c>
      <c r="J12" s="40">
        <f t="shared" si="1"/>
        <v>0.5876113798562197</v>
      </c>
      <c r="K12" s="38">
        <f t="shared" ref="K12:K15" si="5">+G12-I12</f>
        <v>122580116984</v>
      </c>
      <c r="M12" s="66"/>
      <c r="N12" s="67"/>
    </row>
    <row r="13" spans="2:14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63575542389</v>
      </c>
      <c r="G13" s="38">
        <f t="shared" si="3"/>
        <v>297244179389</v>
      </c>
      <c r="H13" s="38">
        <f>+H14</f>
        <v>80001463298</v>
      </c>
      <c r="I13" s="38">
        <f>+I14</f>
        <v>174664062405</v>
      </c>
      <c r="J13" s="35">
        <f t="shared" si="1"/>
        <v>0.5876113798562197</v>
      </c>
      <c r="K13" s="38">
        <f>+G13-I13</f>
        <v>122580116984</v>
      </c>
      <c r="M13" s="66"/>
      <c r="N13" s="67"/>
    </row>
    <row r="14" spans="2:14" s="4" customFormat="1">
      <c r="B14" s="41">
        <v>411020500105</v>
      </c>
      <c r="C14" s="42" t="s">
        <v>8</v>
      </c>
      <c r="D14" s="32">
        <v>233668637000</v>
      </c>
      <c r="E14" s="32">
        <v>0</v>
      </c>
      <c r="F14" s="49">
        <f>+E14+'EJECUCION  INGRESOS 2024 ABR'!F14</f>
        <v>63575542389</v>
      </c>
      <c r="G14" s="32">
        <f t="shared" si="3"/>
        <v>297244179389</v>
      </c>
      <c r="H14" s="32">
        <v>80001463298</v>
      </c>
      <c r="I14" s="32">
        <f>+H14+'EJECUCION  INGRESOS 2024 JUL'!I14</f>
        <v>174664062405</v>
      </c>
      <c r="J14" s="35">
        <f t="shared" si="1"/>
        <v>0.5876113798562197</v>
      </c>
      <c r="K14" s="32">
        <f>+G14-I14</f>
        <v>122580116984</v>
      </c>
      <c r="M14" s="66"/>
      <c r="N14" s="67"/>
    </row>
    <row r="15" spans="2:14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5000000000</v>
      </c>
      <c r="J15" s="40">
        <f t="shared" si="1"/>
        <v>3.2469367408471145E-2</v>
      </c>
      <c r="K15" s="38">
        <f t="shared" si="5"/>
        <v>148991297000</v>
      </c>
      <c r="M15" s="66"/>
      <c r="N15" s="67"/>
    </row>
    <row r="16" spans="2:14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5000000000</v>
      </c>
      <c r="J16" s="40">
        <f t="shared" si="1"/>
        <v>3.2469367408471145E-2</v>
      </c>
      <c r="K16" s="38">
        <f>+G16-I16</f>
        <v>148991297000</v>
      </c>
      <c r="M16" s="66"/>
      <c r="N16" s="67"/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5000000000</v>
      </c>
      <c r="J17" s="40">
        <f t="shared" si="1"/>
        <v>3.2469367408471145E-2</v>
      </c>
      <c r="K17" s="38">
        <f t="shared" ref="K17:K21" si="8">+G17-I17</f>
        <v>148991297000</v>
      </c>
      <c r="M17" s="66"/>
      <c r="N17" s="67"/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JUL'!I18</f>
        <v>5000000000</v>
      </c>
      <c r="J18" s="35">
        <f t="shared" si="1"/>
        <v>3.2469367408471145E-2</v>
      </c>
      <c r="K18" s="32">
        <f>+G18-I18</f>
        <v>148991297000</v>
      </c>
      <c r="M18" s="66"/>
      <c r="N18" s="67"/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906106859</v>
      </c>
      <c r="I19" s="27">
        <f>+I20</f>
        <v>7225467481</v>
      </c>
      <c r="J19" s="29">
        <f t="shared" si="1"/>
        <v>14.450934962</v>
      </c>
      <c r="K19" s="27">
        <f>+G19-I19</f>
        <v>-6725467481</v>
      </c>
      <c r="M19" s="66"/>
      <c r="N19" s="67"/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906106859</v>
      </c>
      <c r="I20" s="38">
        <f>+I21</f>
        <v>7225467481</v>
      </c>
      <c r="J20" s="40">
        <f t="shared" si="1"/>
        <v>14.450934962</v>
      </c>
      <c r="K20" s="38">
        <f>+G20-I20</f>
        <v>-6725467481</v>
      </c>
      <c r="M20" s="66"/>
      <c r="N20" s="67"/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906106859</v>
      </c>
      <c r="I21" s="32">
        <f>+H21+'EJECUCION  INGRESOS 2024 JUL'!I21</f>
        <v>7225467481</v>
      </c>
      <c r="J21" s="51">
        <f t="shared" si="1"/>
        <v>14.450934962</v>
      </c>
      <c r="K21" s="49">
        <f t="shared" si="8"/>
        <v>-6725467481</v>
      </c>
      <c r="M21" s="66"/>
      <c r="N21" s="67"/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273433825392</v>
      </c>
      <c r="G22" s="54">
        <f>+G8+G10+G19</f>
        <v>691593759392</v>
      </c>
      <c r="H22" s="54">
        <f>+H8+H10+H19</f>
        <v>274341395549</v>
      </c>
      <c r="I22" s="54">
        <f>+I8+I10+I19</f>
        <v>620181638281</v>
      </c>
      <c r="J22" s="55">
        <f t="shared" si="1"/>
        <v>0.89674267568032939</v>
      </c>
      <c r="K22" s="54">
        <f>+G22-I22</f>
        <v>71412121111</v>
      </c>
      <c r="M22" s="66"/>
    </row>
    <row r="23" spans="2:16">
      <c r="I23" s="5"/>
    </row>
    <row r="24" spans="2:16">
      <c r="H24" s="6" t="s">
        <v>27</v>
      </c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8"/>
      <c r="H29" s="79"/>
      <c r="I29" s="79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29</v>
      </c>
      <c r="I31" s="80"/>
      <c r="J31" s="81"/>
      <c r="K31" s="81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8131F-7311-4305-A097-96AE8A4C3835}">
  <sheetPr>
    <pageSetUpPr fitToPage="1"/>
  </sheetPr>
  <dimension ref="B1:P42"/>
  <sheetViews>
    <sheetView topLeftCell="C5" zoomScale="70" zoomScaleNormal="70" zoomScaleSheetLayoutView="100" workbookViewId="0">
      <selection activeCell="F14" sqref="F14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82" t="s">
        <v>32</v>
      </c>
      <c r="C1" s="82"/>
      <c r="D1" s="82"/>
      <c r="E1" s="82"/>
      <c r="F1" s="82"/>
      <c r="G1" s="82"/>
      <c r="H1" s="82"/>
      <c r="I1" s="82"/>
      <c r="J1" s="82"/>
      <c r="K1" s="82"/>
    </row>
    <row r="2" spans="2:14" ht="24.75" customHeight="1">
      <c r="B2" s="83" t="s">
        <v>39</v>
      </c>
      <c r="C2" s="83"/>
      <c r="D2" s="83"/>
      <c r="E2" s="83"/>
      <c r="F2" s="83"/>
      <c r="G2" s="83"/>
      <c r="H2" s="83"/>
      <c r="I2" s="83"/>
      <c r="J2" s="83"/>
      <c r="K2" s="83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84" t="s">
        <v>26</v>
      </c>
      <c r="C5" s="84"/>
      <c r="D5" s="84" t="s">
        <v>25</v>
      </c>
      <c r="E5" s="85" t="s">
        <v>24</v>
      </c>
      <c r="F5" s="85"/>
      <c r="G5" s="84" t="s">
        <v>23</v>
      </c>
      <c r="H5" s="85" t="s">
        <v>22</v>
      </c>
      <c r="I5" s="85"/>
      <c r="J5" s="84" t="s">
        <v>21</v>
      </c>
      <c r="K5" s="86" t="s">
        <v>20</v>
      </c>
    </row>
    <row r="6" spans="2:14" ht="48.75" customHeight="1">
      <c r="B6" s="19" t="s">
        <v>19</v>
      </c>
      <c r="C6" s="19" t="s">
        <v>18</v>
      </c>
      <c r="D6" s="84"/>
      <c r="E6" s="19" t="s">
        <v>17</v>
      </c>
      <c r="F6" s="19" t="s">
        <v>16</v>
      </c>
      <c r="G6" s="84"/>
      <c r="H6" s="19" t="s">
        <v>17</v>
      </c>
      <c r="I6" s="19" t="s">
        <v>16</v>
      </c>
      <c r="J6" s="84"/>
      <c r="K6" s="86"/>
    </row>
    <row r="7" spans="2:14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20501375430</v>
      </c>
      <c r="F7" s="22">
        <f>+F8+F10+F19</f>
        <v>293935200822</v>
      </c>
      <c r="G7" s="22">
        <f>+G8+G10+G19</f>
        <v>712095134822</v>
      </c>
      <c r="H7" s="22">
        <f>+H8+H10+H19</f>
        <v>4857280468</v>
      </c>
      <c r="I7" s="22">
        <f>+I8+I10+I20</f>
        <v>625038918749</v>
      </c>
      <c r="J7" s="23">
        <f t="shared" ref="J7:J22" si="1">+I7/G7</f>
        <v>0.87774636868603073</v>
      </c>
      <c r="K7" s="22">
        <f>+G7-I7</f>
        <v>87056216073</v>
      </c>
      <c r="M7" s="65"/>
      <c r="N7" s="67"/>
    </row>
    <row r="8" spans="2:14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433292108395</v>
      </c>
      <c r="J8" s="29">
        <f t="shared" si="1"/>
        <v>1.8064504713793046</v>
      </c>
      <c r="K8" s="27">
        <f>+G8-I8</f>
        <v>-193433825392</v>
      </c>
      <c r="M8" s="66"/>
      <c r="N8" s="67"/>
    </row>
    <row r="9" spans="2:14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AGO'!I9</f>
        <v>433292108395</v>
      </c>
      <c r="J9" s="35">
        <f>+I9/G9</f>
        <v>1.8064504713793046</v>
      </c>
      <c r="K9" s="32">
        <f>+G9-I9</f>
        <v>-193433825392</v>
      </c>
      <c r="M9" s="66"/>
      <c r="N9" s="67"/>
    </row>
    <row r="10" spans="2:14" s="4" customFormat="1">
      <c r="B10" s="25">
        <v>411</v>
      </c>
      <c r="C10" s="26" t="s">
        <v>12</v>
      </c>
      <c r="D10" s="27">
        <v>387659934000</v>
      </c>
      <c r="E10" s="27">
        <f>+E11</f>
        <v>20501375430</v>
      </c>
      <c r="F10" s="27">
        <f>+F11</f>
        <v>84076917819</v>
      </c>
      <c r="G10" s="27">
        <f t="shared" si="3"/>
        <v>471736851819</v>
      </c>
      <c r="H10" s="27">
        <f>+H11</f>
        <v>3977433819</v>
      </c>
      <c r="I10" s="27">
        <f>+I11</f>
        <v>183641496224</v>
      </c>
      <c r="J10" s="29">
        <f t="shared" si="1"/>
        <v>0.38928800138442676</v>
      </c>
      <c r="K10" s="27">
        <f>+G10-I10</f>
        <v>288095355595</v>
      </c>
      <c r="M10" s="66"/>
      <c r="N10" s="67"/>
    </row>
    <row r="11" spans="2:14" s="4" customFormat="1">
      <c r="B11" s="36">
        <v>41102</v>
      </c>
      <c r="C11" s="37" t="s">
        <v>11</v>
      </c>
      <c r="D11" s="38">
        <v>387659934000</v>
      </c>
      <c r="E11" s="38">
        <f>+E12+E15</f>
        <v>20501375430</v>
      </c>
      <c r="F11" s="38">
        <f>+F12+F15</f>
        <v>84076917819</v>
      </c>
      <c r="G11" s="38">
        <f t="shared" si="3"/>
        <v>471736851819</v>
      </c>
      <c r="H11" s="38">
        <f>+H12+H15</f>
        <v>3977433819</v>
      </c>
      <c r="I11" s="38">
        <f>+I12+I15</f>
        <v>183641496224</v>
      </c>
      <c r="J11" s="35">
        <f t="shared" si="1"/>
        <v>0.38928800138442676</v>
      </c>
      <c r="K11" s="38">
        <f>+G11-I11</f>
        <v>288095355595</v>
      </c>
      <c r="M11" s="66"/>
      <c r="N11" s="67"/>
    </row>
    <row r="12" spans="2:14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20501375430</v>
      </c>
      <c r="F12" s="38">
        <f>+F14</f>
        <v>84076917819</v>
      </c>
      <c r="G12" s="38">
        <f t="shared" si="3"/>
        <v>317745554819</v>
      </c>
      <c r="H12" s="38">
        <f>+H13</f>
        <v>3977433819</v>
      </c>
      <c r="I12" s="38">
        <f>+I13</f>
        <v>178641496224</v>
      </c>
      <c r="J12" s="40">
        <f t="shared" si="1"/>
        <v>0.56221556372601666</v>
      </c>
      <c r="K12" s="38">
        <f t="shared" ref="K12:K15" si="5">+G12-I12</f>
        <v>139104058595</v>
      </c>
      <c r="M12" s="66"/>
      <c r="N12" s="67"/>
    </row>
    <row r="13" spans="2:14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20501375430</v>
      </c>
      <c r="F13" s="38">
        <f>+F14</f>
        <v>84076917819</v>
      </c>
      <c r="G13" s="38">
        <f t="shared" si="3"/>
        <v>317745554819</v>
      </c>
      <c r="H13" s="38">
        <f>+H14</f>
        <v>3977433819</v>
      </c>
      <c r="I13" s="38">
        <f>+I14</f>
        <v>178641496224</v>
      </c>
      <c r="J13" s="35">
        <f t="shared" si="1"/>
        <v>0.56221556372601666</v>
      </c>
      <c r="K13" s="38">
        <f>+G13-I13</f>
        <v>139104058595</v>
      </c>
      <c r="M13" s="66"/>
      <c r="N13" s="67"/>
    </row>
    <row r="14" spans="2:14" s="4" customFormat="1">
      <c r="B14" s="41">
        <v>411020500105</v>
      </c>
      <c r="C14" s="42" t="s">
        <v>8</v>
      </c>
      <c r="D14" s="32">
        <v>233668637000</v>
      </c>
      <c r="E14" s="32">
        <v>20501375430</v>
      </c>
      <c r="F14" s="49">
        <f>+E14+'EJECUCION  INGRESOS 2024 ABR'!F14</f>
        <v>84076917819</v>
      </c>
      <c r="G14" s="32">
        <f t="shared" si="3"/>
        <v>317745554819</v>
      </c>
      <c r="H14" s="32">
        <v>3977433819</v>
      </c>
      <c r="I14" s="32">
        <f>+H14+'EJECUCION  INGRESOS 2024 AGO'!I14</f>
        <v>178641496224</v>
      </c>
      <c r="J14" s="35">
        <f t="shared" si="1"/>
        <v>0.56221556372601666</v>
      </c>
      <c r="K14" s="32">
        <f>+G14-I14</f>
        <v>139104058595</v>
      </c>
      <c r="M14" s="66"/>
      <c r="N14" s="67"/>
    </row>
    <row r="15" spans="2:14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0</v>
      </c>
      <c r="I15" s="38">
        <f t="shared" si="7"/>
        <v>5000000000</v>
      </c>
      <c r="J15" s="40">
        <f t="shared" si="1"/>
        <v>3.2469367408471145E-2</v>
      </c>
      <c r="K15" s="38">
        <f t="shared" si="5"/>
        <v>148991297000</v>
      </c>
      <c r="M15" s="66"/>
      <c r="N15" s="67"/>
    </row>
    <row r="16" spans="2:14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0</v>
      </c>
      <c r="I16" s="38">
        <f t="shared" si="7"/>
        <v>5000000000</v>
      </c>
      <c r="J16" s="40">
        <f t="shared" si="1"/>
        <v>3.2469367408471145E-2</v>
      </c>
      <c r="K16" s="38">
        <f>+G16-I16</f>
        <v>148991297000</v>
      </c>
      <c r="M16" s="66"/>
      <c r="N16" s="67"/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0</v>
      </c>
      <c r="I17" s="38">
        <f t="shared" si="7"/>
        <v>5000000000</v>
      </c>
      <c r="J17" s="40">
        <f t="shared" si="1"/>
        <v>3.2469367408471145E-2</v>
      </c>
      <c r="K17" s="38">
        <f t="shared" ref="K17:K21" si="8">+G17-I17</f>
        <v>148991297000</v>
      </c>
      <c r="M17" s="66"/>
      <c r="N17" s="67"/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0</v>
      </c>
      <c r="F18" s="49">
        <f>+E18+'EJECUCION  INGRESOS 2024 ABR'!F18</f>
        <v>0</v>
      </c>
      <c r="G18" s="32">
        <f t="shared" si="3"/>
        <v>153991297000</v>
      </c>
      <c r="H18" s="32">
        <v>0</v>
      </c>
      <c r="I18" s="32">
        <f>+H18+'EJECUCION  INGRESOS 2024 AGO'!I18</f>
        <v>5000000000</v>
      </c>
      <c r="J18" s="35">
        <f t="shared" si="1"/>
        <v>3.2469367408471145E-2</v>
      </c>
      <c r="K18" s="32">
        <f>+G18-I18</f>
        <v>148991297000</v>
      </c>
      <c r="M18" s="66"/>
      <c r="N18" s="67"/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879846649</v>
      </c>
      <c r="I19" s="27">
        <f>+I20</f>
        <v>8105314130</v>
      </c>
      <c r="J19" s="29">
        <f t="shared" si="1"/>
        <v>16.21062826</v>
      </c>
      <c r="K19" s="27">
        <f>+G19-I19</f>
        <v>-7605314130</v>
      </c>
      <c r="M19" s="66"/>
      <c r="N19" s="67"/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879846649</v>
      </c>
      <c r="I20" s="38">
        <f>+I21</f>
        <v>8105314130</v>
      </c>
      <c r="J20" s="40">
        <f t="shared" si="1"/>
        <v>16.21062826</v>
      </c>
      <c r="K20" s="38">
        <f>+G20-I20</f>
        <v>-7605314130</v>
      </c>
      <c r="M20" s="66"/>
      <c r="N20" s="67"/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879846649</v>
      </c>
      <c r="I21" s="32">
        <f>+H21+'EJECUCION  INGRESOS 2024 AGO'!I21</f>
        <v>8105314130</v>
      </c>
      <c r="J21" s="51">
        <f t="shared" si="1"/>
        <v>16.21062826</v>
      </c>
      <c r="K21" s="49">
        <f t="shared" si="8"/>
        <v>-7605314130</v>
      </c>
      <c r="M21" s="66"/>
      <c r="N21" s="67"/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20501375430</v>
      </c>
      <c r="F22" s="54">
        <f>+F8+F10+F19</f>
        <v>293935200822</v>
      </c>
      <c r="G22" s="54">
        <f>+G8+G10+G19</f>
        <v>712095134822</v>
      </c>
      <c r="H22" s="54">
        <f>+H8+H10+H19</f>
        <v>4857280468</v>
      </c>
      <c r="I22" s="54">
        <f>+I8+I10+I19</f>
        <v>625038918749</v>
      </c>
      <c r="J22" s="55">
        <f t="shared" si="1"/>
        <v>0.87774636868603073</v>
      </c>
      <c r="K22" s="54">
        <f>+G22-I22</f>
        <v>87056216073</v>
      </c>
      <c r="M22" s="66"/>
    </row>
    <row r="23" spans="2:16">
      <c r="I23" s="5"/>
    </row>
    <row r="24" spans="2:16">
      <c r="H24" s="6"/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8"/>
      <c r="H29" s="79"/>
      <c r="I29" s="79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29</v>
      </c>
      <c r="I31" s="80"/>
      <c r="J31" s="81"/>
      <c r="K31" s="81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7CE8-DBD8-4DB6-B760-3B2EEACFC13A}">
  <sheetPr>
    <pageSetUpPr fitToPage="1"/>
  </sheetPr>
  <dimension ref="B1:P42"/>
  <sheetViews>
    <sheetView topLeftCell="C4" zoomScale="70" zoomScaleNormal="70" zoomScaleSheetLayoutView="100" workbookViewId="0">
      <selection activeCell="F13" sqref="F13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82" t="s">
        <v>32</v>
      </c>
      <c r="C1" s="82"/>
      <c r="D1" s="82"/>
      <c r="E1" s="82"/>
      <c r="F1" s="82"/>
      <c r="G1" s="82"/>
      <c r="H1" s="82"/>
      <c r="I1" s="82"/>
      <c r="J1" s="82"/>
      <c r="K1" s="82"/>
    </row>
    <row r="2" spans="2:14" ht="24.75" customHeight="1">
      <c r="B2" s="83" t="s">
        <v>72</v>
      </c>
      <c r="C2" s="83"/>
      <c r="D2" s="83"/>
      <c r="E2" s="83"/>
      <c r="F2" s="83"/>
      <c r="G2" s="83"/>
      <c r="H2" s="83"/>
      <c r="I2" s="83"/>
      <c r="J2" s="83"/>
      <c r="K2" s="83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84" t="s">
        <v>26</v>
      </c>
      <c r="C5" s="84"/>
      <c r="D5" s="84" t="s">
        <v>25</v>
      </c>
      <c r="E5" s="85" t="s">
        <v>24</v>
      </c>
      <c r="F5" s="85"/>
      <c r="G5" s="84" t="s">
        <v>23</v>
      </c>
      <c r="H5" s="85" t="s">
        <v>22</v>
      </c>
      <c r="I5" s="85"/>
      <c r="J5" s="84" t="s">
        <v>21</v>
      </c>
      <c r="K5" s="86" t="s">
        <v>20</v>
      </c>
    </row>
    <row r="6" spans="2:14" ht="48.75" customHeight="1">
      <c r="B6" s="19" t="s">
        <v>19</v>
      </c>
      <c r="C6" s="19" t="s">
        <v>18</v>
      </c>
      <c r="D6" s="84"/>
      <c r="E6" s="19" t="s">
        <v>17</v>
      </c>
      <c r="F6" s="19" t="s">
        <v>16</v>
      </c>
      <c r="G6" s="84"/>
      <c r="H6" s="19" t="s">
        <v>17</v>
      </c>
      <c r="I6" s="19" t="s">
        <v>16</v>
      </c>
      <c r="J6" s="84"/>
      <c r="K6" s="86"/>
    </row>
    <row r="7" spans="2:14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293935200822</v>
      </c>
      <c r="G7" s="22">
        <f>+G8+G10+G19</f>
        <v>712095134822</v>
      </c>
      <c r="H7" s="22">
        <f>+H8+H10+H19</f>
        <v>-92246499456</v>
      </c>
      <c r="I7" s="22">
        <f>+I8+I10+I20</f>
        <v>532792419293</v>
      </c>
      <c r="J7" s="23">
        <f t="shared" ref="J7:J22" si="1">+I7/G7</f>
        <v>0.7482039874155022</v>
      </c>
      <c r="K7" s="22">
        <f>+G7-I7</f>
        <v>179302715529</v>
      </c>
      <c r="M7" s="65"/>
      <c r="N7" s="67"/>
    </row>
    <row r="8" spans="2:14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-193433825392</v>
      </c>
      <c r="I8" s="27">
        <f>+I9</f>
        <v>239858283003</v>
      </c>
      <c r="J8" s="29">
        <f t="shared" si="1"/>
        <v>1</v>
      </c>
      <c r="K8" s="27">
        <f>+G8-I8</f>
        <v>0</v>
      </c>
      <c r="M8" s="66"/>
      <c r="N8" s="67"/>
    </row>
    <row r="9" spans="2:14" s="4" customFormat="1">
      <c r="B9" s="30">
        <v>41002</v>
      </c>
      <c r="C9" s="31" t="s">
        <v>13</v>
      </c>
      <c r="D9" s="32">
        <v>30000000000</v>
      </c>
      <c r="E9" s="32">
        <f>BASE!G6</f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-193433825392</v>
      </c>
      <c r="I9" s="32">
        <f>+H9+'EJECUCION  INGRESOS 2024 SEP'!I9</f>
        <v>239858283003</v>
      </c>
      <c r="J9" s="35">
        <f>+I9/G9</f>
        <v>1</v>
      </c>
      <c r="K9" s="32">
        <f>+G9-I9</f>
        <v>0</v>
      </c>
      <c r="M9" s="66"/>
      <c r="N9" s="67"/>
    </row>
    <row r="10" spans="2:14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84076917819</v>
      </c>
      <c r="G10" s="27">
        <f t="shared" si="3"/>
        <v>471736851819</v>
      </c>
      <c r="H10" s="27">
        <f>+H11</f>
        <v>99236695289</v>
      </c>
      <c r="I10" s="27">
        <f>+I11</f>
        <v>282878191513</v>
      </c>
      <c r="J10" s="29">
        <f t="shared" si="1"/>
        <v>0.59965251903096417</v>
      </c>
      <c r="K10" s="27">
        <f>+G10-I10</f>
        <v>188858660306</v>
      </c>
      <c r="M10" s="66"/>
      <c r="N10" s="67"/>
    </row>
    <row r="11" spans="2:14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84076917819</v>
      </c>
      <c r="G11" s="38">
        <f t="shared" si="3"/>
        <v>471736851819</v>
      </c>
      <c r="H11" s="38">
        <f>+H12+H15</f>
        <v>99236695289</v>
      </c>
      <c r="I11" s="38">
        <f>+I12+I15</f>
        <v>282878191513</v>
      </c>
      <c r="J11" s="35">
        <f t="shared" si="1"/>
        <v>0.59965251903096417</v>
      </c>
      <c r="K11" s="38">
        <f>+G11-I11</f>
        <v>188858660306</v>
      </c>
      <c r="M11" s="66"/>
      <c r="N11" s="67"/>
    </row>
    <row r="12" spans="2:14" s="4" customFormat="1" ht="16.5" customHeight="1">
      <c r="B12" s="36">
        <v>4110205</v>
      </c>
      <c r="C12" s="37" t="s">
        <v>10</v>
      </c>
      <c r="D12" s="38">
        <v>233668637000</v>
      </c>
      <c r="E12" s="38">
        <f t="shared" ref="E12:E13" si="4">+E13</f>
        <v>0</v>
      </c>
      <c r="F12" s="38">
        <f>+F14</f>
        <v>84076917819</v>
      </c>
      <c r="G12" s="38">
        <f t="shared" si="3"/>
        <v>317745554819</v>
      </c>
      <c r="H12" s="38">
        <f>+H13</f>
        <v>83331695289</v>
      </c>
      <c r="I12" s="38">
        <f>+I13</f>
        <v>261973191513</v>
      </c>
      <c r="J12" s="40">
        <f t="shared" si="1"/>
        <v>0.82447476460285951</v>
      </c>
      <c r="K12" s="38">
        <f t="shared" ref="K12:K15" si="5">+G12-I12</f>
        <v>55772363306</v>
      </c>
      <c r="M12" s="66"/>
      <c r="N12" s="67"/>
    </row>
    <row r="13" spans="2:14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si="4"/>
        <v>0</v>
      </c>
      <c r="F13" s="38">
        <f>+F14</f>
        <v>84076917819</v>
      </c>
      <c r="G13" s="38">
        <f t="shared" si="3"/>
        <v>317745554819</v>
      </c>
      <c r="H13" s="38">
        <f>+H14</f>
        <v>83331695289</v>
      </c>
      <c r="I13" s="38">
        <f>+I14</f>
        <v>261973191513</v>
      </c>
      <c r="J13" s="35">
        <f t="shared" si="1"/>
        <v>0.82447476460285951</v>
      </c>
      <c r="K13" s="38">
        <f>+G13-I13</f>
        <v>55772363306</v>
      </c>
      <c r="M13" s="66"/>
      <c r="N13" s="67"/>
    </row>
    <row r="14" spans="2:14" s="4" customFormat="1">
      <c r="B14" s="41">
        <v>411020500105</v>
      </c>
      <c r="C14" s="42" t="s">
        <v>8</v>
      </c>
      <c r="D14" s="32">
        <v>233668637000</v>
      </c>
      <c r="E14" s="32">
        <f>BASE!G11</f>
        <v>0</v>
      </c>
      <c r="F14" s="49">
        <f>+E14+'EJECUCION  INGRESOS 2024 SEP'!F14</f>
        <v>84076917819</v>
      </c>
      <c r="G14" s="32">
        <f t="shared" si="3"/>
        <v>317745554819</v>
      </c>
      <c r="H14" s="32">
        <v>83331695289</v>
      </c>
      <c r="I14" s="32">
        <f>+H14+'EJECUCION  INGRESOS 2024 SEP'!I14</f>
        <v>261973191513</v>
      </c>
      <c r="J14" s="35">
        <f t="shared" si="1"/>
        <v>0.82447476460285951</v>
      </c>
      <c r="K14" s="32">
        <f>+G14-I14</f>
        <v>55772363306</v>
      </c>
      <c r="M14" s="66"/>
      <c r="N14" s="67"/>
    </row>
    <row r="15" spans="2:14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0</v>
      </c>
      <c r="F15" s="38">
        <f>+F18</f>
        <v>0</v>
      </c>
      <c r="G15" s="38">
        <f t="shared" si="3"/>
        <v>153991297000</v>
      </c>
      <c r="H15" s="38">
        <f t="shared" ref="H15:I17" si="7">+H16</f>
        <v>15905000000</v>
      </c>
      <c r="I15" s="38">
        <f t="shared" si="7"/>
        <v>20905000000</v>
      </c>
      <c r="J15" s="40">
        <f t="shared" si="1"/>
        <v>0.13575442513481784</v>
      </c>
      <c r="K15" s="38">
        <f t="shared" si="5"/>
        <v>133086297000</v>
      </c>
      <c r="M15" s="66"/>
      <c r="N15" s="67"/>
    </row>
    <row r="16" spans="2:14" s="4" customFormat="1">
      <c r="B16" s="36">
        <v>4110206007</v>
      </c>
      <c r="C16" s="43" t="s">
        <v>6</v>
      </c>
      <c r="D16" s="38">
        <v>153991297000</v>
      </c>
      <c r="E16" s="38">
        <f t="shared" si="6"/>
        <v>0</v>
      </c>
      <c r="F16" s="38">
        <f>+F18</f>
        <v>0</v>
      </c>
      <c r="G16" s="38">
        <f t="shared" si="3"/>
        <v>153991297000</v>
      </c>
      <c r="H16" s="38">
        <f t="shared" si="7"/>
        <v>15905000000</v>
      </c>
      <c r="I16" s="38">
        <f t="shared" si="7"/>
        <v>20905000000</v>
      </c>
      <c r="J16" s="40">
        <f t="shared" si="1"/>
        <v>0.13575442513481784</v>
      </c>
      <c r="K16" s="38">
        <f>+G16-I16</f>
        <v>133086297000</v>
      </c>
      <c r="M16" s="66"/>
      <c r="N16" s="67"/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0</v>
      </c>
      <c r="F17" s="38">
        <f>+F18</f>
        <v>0</v>
      </c>
      <c r="G17" s="38">
        <f t="shared" si="3"/>
        <v>153991297000</v>
      </c>
      <c r="H17" s="38">
        <f t="shared" si="7"/>
        <v>15905000000</v>
      </c>
      <c r="I17" s="38">
        <f t="shared" si="7"/>
        <v>20905000000</v>
      </c>
      <c r="J17" s="40">
        <f t="shared" si="1"/>
        <v>0.13575442513481784</v>
      </c>
      <c r="K17" s="38">
        <f t="shared" ref="K17:K21" si="8">+G17-I17</f>
        <v>133086297000</v>
      </c>
      <c r="M17" s="66"/>
      <c r="N17" s="67"/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f>BASE!G15</f>
        <v>0</v>
      </c>
      <c r="F18" s="49">
        <f>+E18+'EJECUCION  INGRESOS 2024 ABR'!F18</f>
        <v>0</v>
      </c>
      <c r="G18" s="32">
        <f t="shared" si="3"/>
        <v>153991297000</v>
      </c>
      <c r="H18" s="32">
        <v>15905000000</v>
      </c>
      <c r="I18" s="32">
        <f>+H18+'EJECUCION  INGRESOS 2024 SEP'!I18</f>
        <v>20905000000</v>
      </c>
      <c r="J18" s="35">
        <f t="shared" si="1"/>
        <v>0.13575442513481784</v>
      </c>
      <c r="K18" s="32">
        <f>+G18-I18</f>
        <v>133086297000</v>
      </c>
      <c r="M18" s="66"/>
      <c r="N18" s="67"/>
    </row>
    <row r="19" spans="2:16" s="4" customFormat="1">
      <c r="B19" s="25">
        <v>412</v>
      </c>
      <c r="C19" s="45" t="s">
        <v>3</v>
      </c>
      <c r="D19" s="27">
        <v>500000000</v>
      </c>
      <c r="E19" s="27">
        <f>BASE!G16</f>
        <v>0</v>
      </c>
      <c r="F19" s="27">
        <f>+F20</f>
        <v>0</v>
      </c>
      <c r="G19" s="27">
        <f t="shared" si="3"/>
        <v>500000000</v>
      </c>
      <c r="H19" s="27">
        <f>+H20</f>
        <v>1950630647</v>
      </c>
      <c r="I19" s="27">
        <f>+I20</f>
        <v>10055944777</v>
      </c>
      <c r="J19" s="29">
        <f t="shared" si="1"/>
        <v>20.111889554000001</v>
      </c>
      <c r="K19" s="27">
        <f>+G19-I19</f>
        <v>-9555944777</v>
      </c>
      <c r="M19" s="66"/>
      <c r="N19" s="67"/>
    </row>
    <row r="20" spans="2:16" s="4" customFormat="1">
      <c r="B20" s="36">
        <v>41205</v>
      </c>
      <c r="C20" s="37" t="s">
        <v>2</v>
      </c>
      <c r="D20" s="38">
        <v>500000000</v>
      </c>
      <c r="E20" s="38">
        <f>BASE!G17</f>
        <v>0</v>
      </c>
      <c r="F20" s="38">
        <f>+F21</f>
        <v>0</v>
      </c>
      <c r="G20" s="38">
        <f t="shared" si="3"/>
        <v>500000000</v>
      </c>
      <c r="H20" s="38">
        <f>+H21</f>
        <v>1950630647</v>
      </c>
      <c r="I20" s="38">
        <f>+I21</f>
        <v>10055944777</v>
      </c>
      <c r="J20" s="40">
        <f t="shared" si="1"/>
        <v>20.111889554000001</v>
      </c>
      <c r="K20" s="38">
        <f>+G20-I20</f>
        <v>-9555944777</v>
      </c>
      <c r="M20" s="66"/>
      <c r="N20" s="67"/>
    </row>
    <row r="21" spans="2:16" s="4" customFormat="1">
      <c r="B21" s="47">
        <v>4120502</v>
      </c>
      <c r="C21" s="48" t="s">
        <v>1</v>
      </c>
      <c r="D21" s="49">
        <v>500000000</v>
      </c>
      <c r="E21" s="49">
        <f>BASE!G18</f>
        <v>0</v>
      </c>
      <c r="F21" s="49">
        <f>+E21+'EJECUCION  INGRESOS 2024 ABR'!F21</f>
        <v>0</v>
      </c>
      <c r="G21" s="49">
        <f t="shared" si="3"/>
        <v>500000000</v>
      </c>
      <c r="H21" s="49">
        <v>1950630647</v>
      </c>
      <c r="I21" s="32">
        <f>+H21+'EJECUCION  INGRESOS 2024 SEP'!I21</f>
        <v>10055944777</v>
      </c>
      <c r="J21" s="51">
        <f t="shared" si="1"/>
        <v>20.111889554000001</v>
      </c>
      <c r="K21" s="49">
        <f t="shared" si="8"/>
        <v>-9555944777</v>
      </c>
      <c r="M21" s="66"/>
      <c r="N21" s="67"/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293935200822</v>
      </c>
      <c r="G22" s="54">
        <f>+G8+G10+G19</f>
        <v>712095134822</v>
      </c>
      <c r="H22" s="54">
        <f>+H8+H10+H19</f>
        <v>-92246499456</v>
      </c>
      <c r="I22" s="54">
        <f>+I8+I10+I19</f>
        <v>532792419293</v>
      </c>
      <c r="J22" s="55">
        <f t="shared" si="1"/>
        <v>0.7482039874155022</v>
      </c>
      <c r="K22" s="54">
        <f>+G22-I22</f>
        <v>179302715529</v>
      </c>
      <c r="M22" s="66"/>
    </row>
    <row r="23" spans="2:16">
      <c r="I23" s="5"/>
    </row>
    <row r="24" spans="2:16">
      <c r="H24" s="6"/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8"/>
      <c r="H29" s="79"/>
      <c r="I29" s="79"/>
      <c r="J29" s="12"/>
      <c r="K29" s="12"/>
      <c r="L29" s="12"/>
      <c r="M29" s="12"/>
      <c r="N29" s="12"/>
      <c r="O29" s="13"/>
      <c r="P29" s="12"/>
    </row>
    <row r="30" spans="2:16" s="10" customFormat="1" ht="12.75">
      <c r="D30" s="56" t="s">
        <v>30</v>
      </c>
      <c r="G30" s="14"/>
      <c r="H30" s="57" t="s">
        <v>28</v>
      </c>
      <c r="I30" s="58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29</v>
      </c>
      <c r="I31" s="80"/>
      <c r="J31" s="81"/>
      <c r="K31" s="81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E2FE1-5D17-4FC0-84A5-F4CC92C6E009}">
  <sheetPr>
    <pageSetUpPr fitToPage="1"/>
  </sheetPr>
  <dimension ref="B1:P42"/>
  <sheetViews>
    <sheetView showGridLines="0" topLeftCell="C5" zoomScale="70" zoomScaleNormal="70" zoomScaleSheetLayoutView="100" workbookViewId="0">
      <selection activeCell="I14" sqref="I14"/>
    </sheetView>
  </sheetViews>
  <sheetFormatPr baseColWidth="10" defaultColWidth="11.42578125" defaultRowHeight="14.25"/>
  <cols>
    <col min="1" max="1" width="8.5703125" style="1" customWidth="1"/>
    <col min="2" max="2" width="17.28515625" style="1" bestFit="1" customWidth="1"/>
    <col min="3" max="3" width="48.7109375" style="1" customWidth="1"/>
    <col min="4" max="9" width="19" style="1" customWidth="1"/>
    <col min="10" max="10" width="10" style="1" customWidth="1"/>
    <col min="11" max="11" width="19" style="1" customWidth="1"/>
    <col min="12" max="12" width="11.42578125" style="1"/>
    <col min="13" max="13" width="21.28515625" style="1" bestFit="1" customWidth="1"/>
    <col min="14" max="14" width="17" style="1" bestFit="1" customWidth="1"/>
    <col min="15" max="16384" width="11.42578125" style="1"/>
  </cols>
  <sheetData>
    <row r="1" spans="2:14" ht="24.75" customHeight="1">
      <c r="B1" s="82" t="s">
        <v>32</v>
      </c>
      <c r="C1" s="82"/>
      <c r="D1" s="82"/>
      <c r="E1" s="82"/>
      <c r="F1" s="82"/>
      <c r="G1" s="82"/>
      <c r="H1" s="82"/>
      <c r="I1" s="82"/>
      <c r="J1" s="82"/>
      <c r="K1" s="82"/>
    </row>
    <row r="2" spans="2:14" ht="24.75" customHeight="1">
      <c r="B2" s="83" t="s">
        <v>73</v>
      </c>
      <c r="C2" s="83"/>
      <c r="D2" s="83"/>
      <c r="E2" s="83"/>
      <c r="F2" s="83"/>
      <c r="G2" s="83"/>
      <c r="H2" s="83"/>
      <c r="I2" s="83"/>
      <c r="J2" s="83"/>
      <c r="K2" s="83"/>
    </row>
    <row r="3" spans="2:14" ht="15.7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4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4" ht="15" customHeight="1">
      <c r="B5" s="84" t="s">
        <v>26</v>
      </c>
      <c r="C5" s="84"/>
      <c r="D5" s="84" t="s">
        <v>25</v>
      </c>
      <c r="E5" s="85" t="s">
        <v>24</v>
      </c>
      <c r="F5" s="85"/>
      <c r="G5" s="84" t="s">
        <v>23</v>
      </c>
      <c r="H5" s="85" t="s">
        <v>22</v>
      </c>
      <c r="I5" s="85"/>
      <c r="J5" s="84" t="s">
        <v>21</v>
      </c>
      <c r="K5" s="86" t="s">
        <v>20</v>
      </c>
    </row>
    <row r="6" spans="2:14" ht="48.75" customHeight="1">
      <c r="B6" s="19" t="s">
        <v>19</v>
      </c>
      <c r="C6" s="19" t="s">
        <v>18</v>
      </c>
      <c r="D6" s="84"/>
      <c r="E6" s="19" t="s">
        <v>17</v>
      </c>
      <c r="F6" s="19" t="s">
        <v>16</v>
      </c>
      <c r="G6" s="84"/>
      <c r="H6" s="19" t="s">
        <v>17</v>
      </c>
      <c r="I6" s="19" t="s">
        <v>16</v>
      </c>
      <c r="J6" s="84"/>
      <c r="K6" s="86"/>
    </row>
    <row r="7" spans="2:14" s="18" customFormat="1" ht="18" customHeight="1">
      <c r="B7" s="20">
        <v>41</v>
      </c>
      <c r="C7" s="21" t="s">
        <v>15</v>
      </c>
      <c r="D7" s="22">
        <v>418159934000</v>
      </c>
      <c r="E7" s="22">
        <f t="shared" ref="E7" si="0">+E8+E10+E19</f>
        <v>0</v>
      </c>
      <c r="F7" s="22">
        <f>+F8+F10+F19</f>
        <v>293935200822</v>
      </c>
      <c r="G7" s="22">
        <f>+G8+G10+G19</f>
        <v>712095134822</v>
      </c>
      <c r="H7" s="22">
        <f>+H8+H10+H19</f>
        <v>-17230461</v>
      </c>
      <c r="I7" s="22">
        <f>+I8+I10+I20</f>
        <v>532775188832</v>
      </c>
      <c r="J7" s="23">
        <f t="shared" ref="J7:J22" si="1">+I7/G7</f>
        <v>0.7481797905629225</v>
      </c>
      <c r="K7" s="22">
        <f>+G7-I7</f>
        <v>179319945990</v>
      </c>
      <c r="M7" s="65"/>
      <c r="N7" s="67"/>
    </row>
    <row r="8" spans="2:14" s="4" customFormat="1">
      <c r="B8" s="25">
        <v>410</v>
      </c>
      <c r="C8" s="26" t="s">
        <v>14</v>
      </c>
      <c r="D8" s="27">
        <v>30000000000</v>
      </c>
      <c r="E8" s="27">
        <f t="shared" ref="E8" si="2">+E9</f>
        <v>0</v>
      </c>
      <c r="F8" s="27">
        <f>+F9</f>
        <v>209858283003</v>
      </c>
      <c r="G8" s="27">
        <f>+G9</f>
        <v>239858283003</v>
      </c>
      <c r="H8" s="27">
        <f>+H9</f>
        <v>0</v>
      </c>
      <c r="I8" s="27">
        <f>+I9</f>
        <v>239858283003</v>
      </c>
      <c r="J8" s="29">
        <f t="shared" si="1"/>
        <v>1</v>
      </c>
      <c r="K8" s="27">
        <f>+G8-I8</f>
        <v>0</v>
      </c>
      <c r="M8" s="66"/>
      <c r="N8" s="67"/>
    </row>
    <row r="9" spans="2:14" s="4" customFormat="1">
      <c r="B9" s="30">
        <v>41002</v>
      </c>
      <c r="C9" s="31" t="s">
        <v>13</v>
      </c>
      <c r="D9" s="32">
        <v>30000000000</v>
      </c>
      <c r="E9" s="32">
        <v>0</v>
      </c>
      <c r="F9" s="49">
        <f>+E9+'EJECUCION  INGRESOS 2024 ABR'!F9</f>
        <v>209858283003</v>
      </c>
      <c r="G9" s="32">
        <f t="shared" ref="G9:G21" si="3">+D9+F9</f>
        <v>239858283003</v>
      </c>
      <c r="H9" s="32">
        <v>0</v>
      </c>
      <c r="I9" s="32">
        <f>+H9+'EJECUCION  INGRESOS 2024 OCT'!I9</f>
        <v>239858283003</v>
      </c>
      <c r="J9" s="35">
        <f>+I9/G9</f>
        <v>1</v>
      </c>
      <c r="K9" s="32">
        <f>+G9-I9</f>
        <v>0</v>
      </c>
      <c r="M9" s="66"/>
      <c r="N9" s="67"/>
    </row>
    <row r="10" spans="2:14" s="4" customFormat="1">
      <c r="B10" s="25">
        <v>411</v>
      </c>
      <c r="C10" s="26" t="s">
        <v>12</v>
      </c>
      <c r="D10" s="27">
        <v>387659934000</v>
      </c>
      <c r="E10" s="27">
        <f>+E11</f>
        <v>0</v>
      </c>
      <c r="F10" s="27">
        <f>+F11</f>
        <v>84076917819</v>
      </c>
      <c r="G10" s="27">
        <f t="shared" si="3"/>
        <v>471736851819</v>
      </c>
      <c r="H10" s="27">
        <f>+H11</f>
        <v>978365030</v>
      </c>
      <c r="I10" s="27">
        <f>+I11</f>
        <v>283856556543</v>
      </c>
      <c r="J10" s="29">
        <f t="shared" si="1"/>
        <v>0.60172648256853267</v>
      </c>
      <c r="K10" s="27">
        <f>+G10-I10</f>
        <v>187880295276</v>
      </c>
      <c r="M10" s="66"/>
      <c r="N10" s="67"/>
    </row>
    <row r="11" spans="2:14" s="4" customFormat="1">
      <c r="B11" s="36">
        <v>41102</v>
      </c>
      <c r="C11" s="37" t="s">
        <v>11</v>
      </c>
      <c r="D11" s="38">
        <v>387659934000</v>
      </c>
      <c r="E11" s="38">
        <f>+E12+E15</f>
        <v>0</v>
      </c>
      <c r="F11" s="38">
        <f>+F12+F15</f>
        <v>84076917819</v>
      </c>
      <c r="G11" s="38">
        <f t="shared" si="3"/>
        <v>471736851819</v>
      </c>
      <c r="H11" s="38">
        <f>+H12+H15</f>
        <v>978365030</v>
      </c>
      <c r="I11" s="38">
        <f>+I12+I15</f>
        <v>283856556543</v>
      </c>
      <c r="J11" s="35">
        <f t="shared" si="1"/>
        <v>0.60172648256853267</v>
      </c>
      <c r="K11" s="38">
        <f>+G11-I11</f>
        <v>187880295276</v>
      </c>
      <c r="M11" s="66"/>
      <c r="N11" s="67"/>
    </row>
    <row r="12" spans="2:14" s="4" customFormat="1" ht="16.5" customHeight="1">
      <c r="B12" s="36">
        <v>4110205</v>
      </c>
      <c r="C12" s="37" t="s">
        <v>10</v>
      </c>
      <c r="D12" s="38">
        <v>233668637000</v>
      </c>
      <c r="E12" s="38">
        <f>+E13</f>
        <v>-9984088000</v>
      </c>
      <c r="F12" s="38">
        <f>+F14</f>
        <v>74092829819</v>
      </c>
      <c r="G12" s="38">
        <f t="shared" si="3"/>
        <v>307761466819</v>
      </c>
      <c r="H12" s="38">
        <f>+H13</f>
        <v>978365030</v>
      </c>
      <c r="I12" s="38">
        <f>+I13</f>
        <v>262951556543</v>
      </c>
      <c r="J12" s="40">
        <f t="shared" si="1"/>
        <v>0.85440051758541458</v>
      </c>
      <c r="K12" s="38">
        <f t="shared" ref="K12:K15" si="4">+G12-I12</f>
        <v>44809910276</v>
      </c>
      <c r="M12" s="66"/>
      <c r="N12" s="67"/>
    </row>
    <row r="13" spans="2:14" s="4" customFormat="1" ht="15.75" customHeight="1">
      <c r="B13" s="36">
        <v>4110205001</v>
      </c>
      <c r="C13" s="37" t="s">
        <v>9</v>
      </c>
      <c r="D13" s="38">
        <v>233668637000</v>
      </c>
      <c r="E13" s="38">
        <f t="shared" ref="E13" si="5">+E14</f>
        <v>-9984088000</v>
      </c>
      <c r="F13" s="38">
        <f>+F14</f>
        <v>74092829819</v>
      </c>
      <c r="G13" s="38">
        <f t="shared" si="3"/>
        <v>307761466819</v>
      </c>
      <c r="H13" s="38">
        <f>+H14</f>
        <v>978365030</v>
      </c>
      <c r="I13" s="38">
        <f>+I14</f>
        <v>262951556543</v>
      </c>
      <c r="J13" s="35">
        <f t="shared" si="1"/>
        <v>0.85440051758541458</v>
      </c>
      <c r="K13" s="38">
        <f>+G13-I13</f>
        <v>44809910276</v>
      </c>
      <c r="M13" s="66"/>
      <c r="N13" s="67"/>
    </row>
    <row r="14" spans="2:14" s="4" customFormat="1">
      <c r="B14" s="41">
        <v>411020500105</v>
      </c>
      <c r="C14" s="42" t="s">
        <v>8</v>
      </c>
      <c r="D14" s="32">
        <v>233668637000</v>
      </c>
      <c r="E14" s="32">
        <v>-9984088000</v>
      </c>
      <c r="F14" s="49">
        <f>+E14+'EJECUCION  INGRESOS 2024 SEP'!F14</f>
        <v>74092829819</v>
      </c>
      <c r="G14" s="32">
        <f t="shared" si="3"/>
        <v>307761466819</v>
      </c>
      <c r="H14" s="32">
        <v>978365030</v>
      </c>
      <c r="I14" s="32">
        <f>+H14+'EJECUCION  INGRESOS 2024 OCT'!I14</f>
        <v>262951556543</v>
      </c>
      <c r="J14" s="35">
        <f t="shared" si="1"/>
        <v>0.85440051758541458</v>
      </c>
      <c r="K14" s="32">
        <f>+G14-I14</f>
        <v>44809910276</v>
      </c>
      <c r="M14" s="66"/>
      <c r="N14" s="67"/>
    </row>
    <row r="15" spans="2:14" s="4" customFormat="1" ht="14.25" customHeight="1">
      <c r="B15" s="36">
        <v>4110206</v>
      </c>
      <c r="C15" s="43" t="s">
        <v>7</v>
      </c>
      <c r="D15" s="38">
        <v>153991297000</v>
      </c>
      <c r="E15" s="38">
        <f t="shared" ref="E15:E17" si="6">+E16</f>
        <v>9984088000</v>
      </c>
      <c r="F15" s="38">
        <f>+F18</f>
        <v>9984088000</v>
      </c>
      <c r="G15" s="38">
        <f t="shared" si="3"/>
        <v>163975385000</v>
      </c>
      <c r="H15" s="38">
        <f t="shared" ref="H15:I17" si="7">+H16</f>
        <v>0</v>
      </c>
      <c r="I15" s="38">
        <f t="shared" si="7"/>
        <v>20905000000</v>
      </c>
      <c r="J15" s="40">
        <f t="shared" si="1"/>
        <v>0.12748864715274186</v>
      </c>
      <c r="K15" s="38">
        <f t="shared" si="4"/>
        <v>143070385000</v>
      </c>
      <c r="M15" s="66"/>
      <c r="N15" s="67"/>
    </row>
    <row r="16" spans="2:14" s="4" customFormat="1">
      <c r="B16" s="36">
        <v>4110206007</v>
      </c>
      <c r="C16" s="43" t="s">
        <v>6</v>
      </c>
      <c r="D16" s="38">
        <v>153991297000</v>
      </c>
      <c r="E16" s="38">
        <f t="shared" si="6"/>
        <v>9984088000</v>
      </c>
      <c r="F16" s="38">
        <f>+F18</f>
        <v>9984088000</v>
      </c>
      <c r="G16" s="38">
        <f t="shared" si="3"/>
        <v>163975385000</v>
      </c>
      <c r="H16" s="38">
        <f t="shared" si="7"/>
        <v>0</v>
      </c>
      <c r="I16" s="38">
        <f t="shared" si="7"/>
        <v>20905000000</v>
      </c>
      <c r="J16" s="40">
        <f t="shared" si="1"/>
        <v>0.12748864715274186</v>
      </c>
      <c r="K16" s="38">
        <f>+G16-I16</f>
        <v>143070385000</v>
      </c>
      <c r="M16" s="66"/>
      <c r="N16" s="67"/>
    </row>
    <row r="17" spans="2:16" s="4" customFormat="1">
      <c r="B17" s="44">
        <v>4411020600702</v>
      </c>
      <c r="C17" s="43" t="s">
        <v>5</v>
      </c>
      <c r="D17" s="38">
        <v>153991297000</v>
      </c>
      <c r="E17" s="38">
        <f t="shared" si="6"/>
        <v>9984088000</v>
      </c>
      <c r="F17" s="38">
        <f>+F18</f>
        <v>9984088000</v>
      </c>
      <c r="G17" s="38">
        <f t="shared" si="3"/>
        <v>163975385000</v>
      </c>
      <c r="H17" s="38">
        <f t="shared" si="7"/>
        <v>0</v>
      </c>
      <c r="I17" s="38">
        <f t="shared" si="7"/>
        <v>20905000000</v>
      </c>
      <c r="J17" s="40">
        <f t="shared" si="1"/>
        <v>0.12748864715274186</v>
      </c>
      <c r="K17" s="38">
        <f t="shared" ref="K17:K21" si="8">+G17-I17</f>
        <v>143070385000</v>
      </c>
      <c r="M17" s="66"/>
      <c r="N17" s="67"/>
    </row>
    <row r="18" spans="2:16" s="4" customFormat="1">
      <c r="B18" s="41">
        <v>41102060070209</v>
      </c>
      <c r="C18" s="42" t="s">
        <v>4</v>
      </c>
      <c r="D18" s="32">
        <v>153991297000</v>
      </c>
      <c r="E18" s="32">
        <v>9984088000</v>
      </c>
      <c r="F18" s="49">
        <f>+E18+'EJECUCION  INGRESOS 2024 ABR'!F18</f>
        <v>9984088000</v>
      </c>
      <c r="G18" s="32">
        <f t="shared" si="3"/>
        <v>163975385000</v>
      </c>
      <c r="H18" s="32">
        <v>0</v>
      </c>
      <c r="I18" s="32">
        <f>+H18+'EJECUCION  INGRESOS 2024 OCT'!I18</f>
        <v>20905000000</v>
      </c>
      <c r="J18" s="35">
        <f t="shared" si="1"/>
        <v>0.12748864715274186</v>
      </c>
      <c r="K18" s="32">
        <f>+G18-I18</f>
        <v>143070385000</v>
      </c>
      <c r="M18" s="66"/>
      <c r="N18" s="67"/>
    </row>
    <row r="19" spans="2:16" s="4" customFormat="1">
      <c r="B19" s="25">
        <v>412</v>
      </c>
      <c r="C19" s="45" t="s">
        <v>3</v>
      </c>
      <c r="D19" s="27">
        <v>500000000</v>
      </c>
      <c r="E19" s="27">
        <v>0</v>
      </c>
      <c r="F19" s="27">
        <f>+F20</f>
        <v>0</v>
      </c>
      <c r="G19" s="27">
        <f t="shared" si="3"/>
        <v>500000000</v>
      </c>
      <c r="H19" s="27">
        <f>+H20</f>
        <v>-995595491</v>
      </c>
      <c r="I19" s="27">
        <f>+I20</f>
        <v>9060349286</v>
      </c>
      <c r="J19" s="29">
        <f t="shared" si="1"/>
        <v>18.120698571999998</v>
      </c>
      <c r="K19" s="27">
        <f>+G19-I19</f>
        <v>-8560349286</v>
      </c>
      <c r="M19" s="66"/>
      <c r="N19" s="67"/>
    </row>
    <row r="20" spans="2:16" s="4" customFormat="1">
      <c r="B20" s="36">
        <v>41205</v>
      </c>
      <c r="C20" s="37" t="s">
        <v>2</v>
      </c>
      <c r="D20" s="38">
        <v>500000000</v>
      </c>
      <c r="E20" s="38">
        <v>0</v>
      </c>
      <c r="F20" s="38">
        <f>+F21</f>
        <v>0</v>
      </c>
      <c r="G20" s="38">
        <f t="shared" si="3"/>
        <v>500000000</v>
      </c>
      <c r="H20" s="38">
        <f>+H21</f>
        <v>-995595491</v>
      </c>
      <c r="I20" s="38">
        <f>+I21</f>
        <v>9060349286</v>
      </c>
      <c r="J20" s="40">
        <f t="shared" si="1"/>
        <v>18.120698571999998</v>
      </c>
      <c r="K20" s="38">
        <f>+G20-I20</f>
        <v>-8560349286</v>
      </c>
      <c r="M20" s="66"/>
      <c r="N20" s="67"/>
    </row>
    <row r="21" spans="2:16" s="4" customFormat="1">
      <c r="B21" s="47">
        <v>4120502</v>
      </c>
      <c r="C21" s="48" t="s">
        <v>1</v>
      </c>
      <c r="D21" s="49">
        <v>500000000</v>
      </c>
      <c r="E21" s="49">
        <v>0</v>
      </c>
      <c r="F21" s="49">
        <f>+E21+'EJECUCION  INGRESOS 2024 ABR'!F21</f>
        <v>0</v>
      </c>
      <c r="G21" s="49">
        <f t="shared" si="3"/>
        <v>500000000</v>
      </c>
      <c r="H21" s="49">
        <v>-995595491</v>
      </c>
      <c r="I21" s="32">
        <f>+H21+'EJECUCION  INGRESOS 2024 OCT'!I21</f>
        <v>9060349286</v>
      </c>
      <c r="J21" s="51">
        <f t="shared" si="1"/>
        <v>18.120698571999998</v>
      </c>
      <c r="K21" s="49">
        <f t="shared" si="8"/>
        <v>-8560349286</v>
      </c>
      <c r="M21" s="66"/>
      <c r="N21" s="67"/>
    </row>
    <row r="22" spans="2:16" s="4" customFormat="1" ht="30" customHeight="1">
      <c r="B22" s="52" t="s">
        <v>0</v>
      </c>
      <c r="C22" s="53"/>
      <c r="D22" s="54">
        <v>418159934000</v>
      </c>
      <c r="E22" s="54">
        <f t="shared" ref="E22" si="9">+E8+E10+E19</f>
        <v>0</v>
      </c>
      <c r="F22" s="54">
        <f>+F8+F10+F19</f>
        <v>293935200822</v>
      </c>
      <c r="G22" s="54">
        <f>+G8+G10+G19</f>
        <v>712095134822</v>
      </c>
      <c r="H22" s="54">
        <f>+H8+H10+H19</f>
        <v>-17230461</v>
      </c>
      <c r="I22" s="54">
        <f>+I8+I10+I19</f>
        <v>532775188832</v>
      </c>
      <c r="J22" s="55">
        <f t="shared" si="1"/>
        <v>0.7481797905629225</v>
      </c>
      <c r="K22" s="54">
        <f>+G22-I22</f>
        <v>179319945990</v>
      </c>
      <c r="M22" s="66"/>
    </row>
    <row r="23" spans="2:16">
      <c r="I23" s="5"/>
    </row>
    <row r="24" spans="2:16">
      <c r="H24" s="6"/>
      <c r="I24" s="7"/>
      <c r="J24" s="8"/>
    </row>
    <row r="25" spans="2:16">
      <c r="H25" s="6"/>
      <c r="I25" s="7"/>
      <c r="J25" s="8"/>
    </row>
    <row r="26" spans="2:16">
      <c r="H26" s="6"/>
      <c r="I26" s="7"/>
      <c r="J26" s="8"/>
    </row>
    <row r="27" spans="2:16">
      <c r="H27" s="6"/>
      <c r="I27" s="7"/>
      <c r="J27" s="8"/>
    </row>
    <row r="28" spans="2:16" s="9" customFormat="1"/>
    <row r="29" spans="2:16" s="10" customFormat="1">
      <c r="D29" s="11"/>
      <c r="F29" s="12"/>
      <c r="G29" s="78"/>
      <c r="H29" s="79"/>
      <c r="I29" s="79"/>
      <c r="J29" s="12"/>
      <c r="K29" s="12"/>
      <c r="L29" s="12"/>
      <c r="M29" s="12"/>
      <c r="N29" s="12"/>
      <c r="O29" s="13"/>
      <c r="P29" s="12"/>
    </row>
    <row r="30" spans="2:16" s="10" customFormat="1" ht="13.15" customHeight="1">
      <c r="D30" s="56" t="s">
        <v>30</v>
      </c>
      <c r="G30" s="14"/>
      <c r="H30" s="57" t="s">
        <v>75</v>
      </c>
      <c r="I30" s="64"/>
      <c r="J30" s="59"/>
      <c r="K30" s="60"/>
      <c r="M30" s="61"/>
      <c r="O30" s="62"/>
      <c r="P30" s="61"/>
    </row>
    <row r="31" spans="2:16" s="10" customFormat="1" ht="12.75">
      <c r="D31" s="63" t="s">
        <v>31</v>
      </c>
      <c r="G31" s="14"/>
      <c r="H31" s="64" t="s">
        <v>76</v>
      </c>
      <c r="I31" s="80"/>
      <c r="J31" s="81"/>
      <c r="K31" s="81"/>
      <c r="M31" s="61"/>
      <c r="O31" s="15"/>
      <c r="P31" s="61"/>
    </row>
    <row r="32" spans="2:16" s="10" customFormat="1" ht="12.75"/>
    <row r="33" spans="7:9" s="9" customFormat="1"/>
    <row r="34" spans="7:9">
      <c r="H34" s="6"/>
    </row>
    <row r="35" spans="7:9">
      <c r="H35" s="6"/>
      <c r="I35" s="6"/>
    </row>
    <row r="36" spans="7:9">
      <c r="G36" s="7"/>
      <c r="H36" s="6"/>
    </row>
    <row r="37" spans="7:9">
      <c r="G37" s="7"/>
      <c r="H37" s="6"/>
    </row>
    <row r="38" spans="7:9">
      <c r="G38" s="7"/>
      <c r="H38" s="6"/>
    </row>
    <row r="39" spans="7:9">
      <c r="H39" s="6"/>
    </row>
    <row r="40" spans="7:9">
      <c r="G40" s="16"/>
    </row>
    <row r="41" spans="7:9">
      <c r="G41" s="16"/>
    </row>
    <row r="42" spans="7:9">
      <c r="G42" s="17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ignoredErrors>
    <ignoredError sqref="E11 F9 F18 G10:G11 G13 G17 G19:G20 H11:I11 I9 I14 I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EJECUCION  INGRESOS 2024 MAR</vt:lpstr>
      <vt:lpstr>EJECUCION  INGRESOS 2024 ABR</vt:lpstr>
      <vt:lpstr>EJECUCION  INGRESOS 2024 MAY</vt:lpstr>
      <vt:lpstr>EJECUCION  INGRESOS 2024 JUN</vt:lpstr>
      <vt:lpstr>EJECUCION  INGRESOS 2024 JUL</vt:lpstr>
      <vt:lpstr>EJECUCION  INGRESOS 2024 AGO</vt:lpstr>
      <vt:lpstr>EJECUCION  INGRESOS 2024 SEP</vt:lpstr>
      <vt:lpstr>EJECUCION  INGRESOS 2024 OCT</vt:lpstr>
      <vt:lpstr>EJECUCION  INGRESOS 2024 NOV</vt:lpstr>
      <vt:lpstr>EJECUCION  INGRESOS 2024 DIC</vt:lpstr>
      <vt:lpstr>EJECUCION  INGRESOS 2024 DIC.</vt:lpstr>
      <vt:lpstr>BASE</vt:lpstr>
      <vt:lpstr>'EJECUCION  INGRESOS 2024 ABR'!Área_de_impresión</vt:lpstr>
      <vt:lpstr>'EJECUCION  INGRESOS 2024 AGO'!Área_de_impresión</vt:lpstr>
      <vt:lpstr>'EJECUCION  INGRESOS 2024 DIC'!Área_de_impresión</vt:lpstr>
      <vt:lpstr>'EJECUCION  INGRESOS 2024 DIC.'!Área_de_impresión</vt:lpstr>
      <vt:lpstr>'EJECUCION  INGRESOS 2024 JUL'!Área_de_impresión</vt:lpstr>
      <vt:lpstr>'EJECUCION  INGRESOS 2024 JUN'!Área_de_impresión</vt:lpstr>
      <vt:lpstr>'EJECUCION  INGRESOS 2024 MAR'!Área_de_impresión</vt:lpstr>
      <vt:lpstr>'EJECUCION  INGRESOS 2024 MAY'!Área_de_impresión</vt:lpstr>
      <vt:lpstr>'EJECUCION  INGRESOS 2024 NOV'!Área_de_impresión</vt:lpstr>
      <vt:lpstr>'EJECUCION  INGRESOS 2024 OCT'!Área_de_impresión</vt:lpstr>
      <vt:lpstr>'EJECUCION  INGRESOS 2024 SEP'!Área_de_impresión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jsuarezp</dc:creator>
  <cp:lastModifiedBy>William Alexander Valencia Nemocón</cp:lastModifiedBy>
  <cp:lastPrinted>2024-04-09T16:57:51Z</cp:lastPrinted>
  <dcterms:created xsi:type="dcterms:W3CDTF">2023-06-16T15:38:06Z</dcterms:created>
  <dcterms:modified xsi:type="dcterms:W3CDTF">2025-01-13T16:36:37Z</dcterms:modified>
</cp:coreProperties>
</file>